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105" windowWidth="20730" windowHeight="9735"/>
  </bookViews>
  <sheets>
    <sheet name="模具" sheetId="10" r:id="rId1"/>
  </sheets>
  <externalReferences>
    <externalReference r:id="rId2"/>
  </externalReferences>
  <definedNames>
    <definedName name="_xlnm._FilterDatabase" localSheetId="0" hidden="1">模具!$B$2:$AK$697</definedName>
  </definedNames>
  <calcPr calcId="124519"/>
</workbook>
</file>

<file path=xl/calcChain.xml><?xml version="1.0" encoding="utf-8"?>
<calcChain xmlns="http://schemas.openxmlformats.org/spreadsheetml/2006/main">
  <c r="T692" i="10"/>
  <c r="T691"/>
  <c r="T690"/>
  <c r="T689"/>
  <c r="T688"/>
  <c r="T687"/>
  <c r="T686"/>
  <c r="T685"/>
  <c r="T684"/>
  <c r="T683"/>
  <c r="T682"/>
  <c r="T681"/>
  <c r="T680"/>
  <c r="T679"/>
  <c r="T678"/>
  <c r="T677"/>
  <c r="T676"/>
  <c r="T675"/>
  <c r="T674"/>
  <c r="T673"/>
  <c r="T672"/>
  <c r="T671"/>
  <c r="T670"/>
  <c r="T669"/>
  <c r="T668"/>
  <c r="T667"/>
  <c r="T666"/>
  <c r="T665"/>
  <c r="T664"/>
  <c r="T663"/>
  <c r="T662"/>
  <c r="T661"/>
  <c r="T660"/>
  <c r="T659"/>
  <c r="T658"/>
  <c r="T657"/>
  <c r="T656"/>
  <c r="AK578" l="1"/>
  <c r="AK419"/>
  <c r="AK401"/>
  <c r="AK350"/>
  <c r="AK279"/>
  <c r="AK13"/>
  <c r="AK11"/>
  <c r="AK23"/>
  <c r="AK567"/>
  <c r="AK339"/>
  <c r="AK44"/>
  <c r="AK624"/>
  <c r="AK402"/>
  <c r="AK421"/>
  <c r="AK223"/>
  <c r="AK426" l="1"/>
  <c r="AK425"/>
  <c r="AK414"/>
  <c r="AK411"/>
  <c r="AK408"/>
  <c r="AK600"/>
  <c r="AK652"/>
  <c r="AK497"/>
  <c r="AK338"/>
  <c r="AK410"/>
  <c r="AK552"/>
  <c r="AK403" l="1"/>
  <c r="AK164" l="1"/>
  <c r="AK82"/>
  <c r="AK144" l="1"/>
  <c r="AK61"/>
  <c r="AK60"/>
  <c r="AK617"/>
  <c r="AK59"/>
  <c r="AK63"/>
  <c r="AK424"/>
  <c r="AK151"/>
  <c r="AK62"/>
  <c r="Y644"/>
  <c r="Y643"/>
  <c r="J643"/>
  <c r="I643"/>
  <c r="H643"/>
  <c r="Y642"/>
  <c r="J642"/>
  <c r="I642"/>
  <c r="H642"/>
  <c r="Y641"/>
  <c r="J641"/>
  <c r="I641"/>
  <c r="H641"/>
  <c r="Y640"/>
  <c r="Y639"/>
  <c r="J639"/>
  <c r="I639"/>
  <c r="H639"/>
  <c r="Y638"/>
  <c r="Y637"/>
  <c r="Y636"/>
  <c r="Y635"/>
  <c r="Y634"/>
  <c r="Y633"/>
  <c r="Y632"/>
  <c r="Y631"/>
  <c r="Y630"/>
  <c r="Y629"/>
  <c r="Y628"/>
  <c r="Y627"/>
  <c r="Y626"/>
  <c r="Y625"/>
  <c r="Y624"/>
  <c r="Y623"/>
  <c r="Y622"/>
  <c r="Y621"/>
  <c r="Y620"/>
  <c r="Y619"/>
  <c r="Y618"/>
  <c r="Y617"/>
  <c r="Y616"/>
  <c r="Y615"/>
  <c r="Y614"/>
  <c r="Y613"/>
  <c r="Y612"/>
  <c r="Y611"/>
  <c r="Y610"/>
  <c r="Y609"/>
  <c r="Y608"/>
  <c r="Y607"/>
  <c r="Y606"/>
  <c r="Y605"/>
  <c r="Y604"/>
  <c r="Y603"/>
  <c r="Y602"/>
  <c r="Y601"/>
  <c r="Y600"/>
  <c r="Y599"/>
  <c r="Y598"/>
  <c r="Y597"/>
  <c r="Y596"/>
  <c r="Y595"/>
  <c r="Y594"/>
  <c r="Y593"/>
  <c r="Y592"/>
  <c r="Y591"/>
  <c r="Y590"/>
  <c r="Y589"/>
  <c r="J589"/>
  <c r="I589"/>
  <c r="H589"/>
  <c r="Y588"/>
  <c r="J588"/>
  <c r="I588"/>
  <c r="H588"/>
  <c r="Y587"/>
  <c r="Y586"/>
  <c r="J586"/>
  <c r="I586"/>
  <c r="H586"/>
  <c r="Y585"/>
  <c r="Y584"/>
  <c r="J584"/>
  <c r="I584"/>
  <c r="H584"/>
  <c r="Y583"/>
  <c r="Y582"/>
  <c r="J582"/>
  <c r="I582"/>
  <c r="H582"/>
  <c r="Y581"/>
  <c r="J581"/>
  <c r="I581"/>
  <c r="H581"/>
  <c r="Y580"/>
  <c r="J580"/>
  <c r="I580"/>
  <c r="H580"/>
  <c r="Y579"/>
  <c r="Y578"/>
  <c r="J578"/>
  <c r="I578"/>
  <c r="H578"/>
  <c r="Y577"/>
  <c r="Y576"/>
  <c r="J576"/>
  <c r="I576"/>
  <c r="H576"/>
  <c r="Y575"/>
  <c r="Y574"/>
  <c r="Y573"/>
  <c r="Y572"/>
  <c r="Y571"/>
  <c r="Y570"/>
  <c r="Y569"/>
  <c r="J569"/>
  <c r="I569"/>
  <c r="H569"/>
  <c r="Y568"/>
  <c r="J568"/>
  <c r="I568"/>
  <c r="H568"/>
  <c r="Y567"/>
  <c r="J567"/>
  <c r="I567"/>
  <c r="H567"/>
  <c r="Y566"/>
  <c r="J566"/>
  <c r="I566"/>
  <c r="H566"/>
  <c r="Y565"/>
  <c r="J565"/>
  <c r="I565"/>
  <c r="H565"/>
  <c r="Y564"/>
  <c r="J564"/>
  <c r="I564"/>
  <c r="H564"/>
  <c r="Y563"/>
  <c r="J563"/>
  <c r="I563"/>
  <c r="H563"/>
  <c r="Y562"/>
  <c r="Y561"/>
  <c r="Y560"/>
  <c r="Y559"/>
  <c r="Y558"/>
  <c r="Y557"/>
  <c r="Y556"/>
  <c r="Y555"/>
  <c r="Y554"/>
  <c r="Y553"/>
  <c r="Y552"/>
  <c r="Y551"/>
  <c r="Y550"/>
  <c r="Y549"/>
  <c r="Y548"/>
  <c r="Y547"/>
  <c r="Y546"/>
  <c r="Y545"/>
  <c r="Y544"/>
  <c r="Y543"/>
  <c r="Y542"/>
  <c r="Y541"/>
  <c r="Y540"/>
  <c r="Y539"/>
  <c r="Y538"/>
  <c r="Y537"/>
  <c r="Y536"/>
  <c r="Y535"/>
  <c r="Y534"/>
  <c r="Y533"/>
  <c r="Y532"/>
  <c r="Y531"/>
  <c r="Y530"/>
  <c r="Y529"/>
  <c r="I529"/>
  <c r="H529"/>
  <c r="Y528"/>
  <c r="I528"/>
  <c r="H528"/>
  <c r="Y527"/>
  <c r="I527"/>
  <c r="H527"/>
  <c r="Y526"/>
  <c r="I526"/>
  <c r="H526"/>
  <c r="Y525"/>
  <c r="I525"/>
  <c r="H525"/>
  <c r="Y524"/>
  <c r="I524"/>
  <c r="H524"/>
  <c r="Y523"/>
  <c r="I523"/>
  <c r="H523"/>
  <c r="Y522"/>
  <c r="Y521"/>
  <c r="Y520"/>
  <c r="Y519"/>
  <c r="Y518"/>
  <c r="Y517"/>
  <c r="Y516"/>
  <c r="Y515"/>
  <c r="Y514"/>
  <c r="Y513"/>
  <c r="Y512"/>
  <c r="Y511"/>
  <c r="Y510"/>
  <c r="Y509"/>
  <c r="Y508"/>
  <c r="Y507"/>
  <c r="Y506"/>
  <c r="Y505"/>
  <c r="Y504"/>
  <c r="Y503"/>
  <c r="Y502"/>
  <c r="Y501"/>
  <c r="Y500"/>
  <c r="Y499"/>
  <c r="Y498"/>
  <c r="Y497"/>
  <c r="Y496"/>
  <c r="Y495"/>
  <c r="Y494"/>
  <c r="Y493"/>
  <c r="Y492"/>
  <c r="Y491"/>
  <c r="Y490"/>
  <c r="Y489"/>
  <c r="Y488"/>
  <c r="Y487"/>
  <c r="Y486"/>
  <c r="Y485"/>
  <c r="Y484"/>
  <c r="Y483"/>
  <c r="Y482"/>
  <c r="Y481"/>
  <c r="Y480"/>
  <c r="Y479"/>
  <c r="Y478"/>
  <c r="Y477"/>
  <c r="Y476"/>
  <c r="Y475"/>
  <c r="Y474"/>
  <c r="Y473"/>
  <c r="Y472"/>
  <c r="Y471"/>
  <c r="Y470"/>
  <c r="Y469"/>
  <c r="Y468"/>
  <c r="Y467"/>
  <c r="Y466"/>
  <c r="Y465"/>
  <c r="Y464"/>
  <c r="Y463"/>
  <c r="Y462"/>
  <c r="Y461"/>
  <c r="Y460"/>
  <c r="Y459"/>
  <c r="Y458"/>
  <c r="Y457"/>
  <c r="Y456"/>
  <c r="Y455"/>
  <c r="Y454"/>
  <c r="Y453"/>
  <c r="Y452"/>
  <c r="Y451"/>
  <c r="Y450"/>
  <c r="Y449"/>
  <c r="Y448"/>
  <c r="Y447"/>
  <c r="Y446"/>
  <c r="Y445"/>
  <c r="Y444"/>
  <c r="Y443"/>
  <c r="Y442"/>
  <c r="Y441"/>
  <c r="Y440"/>
  <c r="Y439"/>
  <c r="Y438"/>
  <c r="Y437"/>
  <c r="Y436"/>
  <c r="Y435"/>
  <c r="Y434"/>
  <c r="Y433"/>
  <c r="Y432"/>
  <c r="Y431"/>
  <c r="J431"/>
  <c r="I431"/>
  <c r="H431"/>
  <c r="Y430"/>
  <c r="Y429"/>
  <c r="Y428"/>
  <c r="Y427"/>
  <c r="Y426"/>
  <c r="Y425"/>
  <c r="Y424"/>
  <c r="Y423"/>
  <c r="Y422"/>
  <c r="Y421"/>
  <c r="Y420"/>
  <c r="Y419"/>
  <c r="Y418"/>
  <c r="Y417"/>
  <c r="Y416"/>
  <c r="Y415"/>
  <c r="Y414"/>
  <c r="Y413"/>
  <c r="Y412"/>
  <c r="Y411"/>
  <c r="Y410"/>
  <c r="Y409"/>
  <c r="Y408"/>
  <c r="Y407"/>
  <c r="Y406"/>
  <c r="Y405"/>
  <c r="Y404"/>
  <c r="Y403"/>
  <c r="Y402"/>
  <c r="Y401"/>
  <c r="Y400"/>
  <c r="Y399"/>
  <c r="Y398"/>
  <c r="Y397"/>
  <c r="J397"/>
  <c r="I397"/>
  <c r="H397"/>
  <c r="Y396"/>
  <c r="J396"/>
  <c r="I396"/>
  <c r="H396"/>
  <c r="Y395"/>
  <c r="J395"/>
  <c r="I395"/>
  <c r="H395"/>
  <c r="Y394"/>
  <c r="J394"/>
  <c r="I394"/>
  <c r="H394"/>
  <c r="Y393"/>
  <c r="J393"/>
  <c r="I393"/>
  <c r="H393"/>
  <c r="Y392"/>
  <c r="J392"/>
  <c r="I392"/>
  <c r="H392"/>
  <c r="Y391"/>
  <c r="J391"/>
  <c r="I391"/>
  <c r="H391"/>
  <c r="Y390"/>
  <c r="Y389"/>
  <c r="Y388"/>
  <c r="Y387"/>
  <c r="Y386"/>
  <c r="Y385"/>
  <c r="Y384"/>
  <c r="Y383"/>
  <c r="Y382"/>
  <c r="Y381"/>
  <c r="Y380"/>
  <c r="Y379"/>
  <c r="Y378"/>
  <c r="Y377"/>
  <c r="Y376"/>
  <c r="Y375"/>
  <c r="Y374"/>
  <c r="Y373"/>
  <c r="Y372"/>
  <c r="Y371"/>
  <c r="Y370"/>
  <c r="Y369"/>
  <c r="Y368"/>
  <c r="Y367"/>
  <c r="Y366"/>
  <c r="Y365"/>
  <c r="Y364"/>
  <c r="Y363"/>
  <c r="Y362"/>
  <c r="Y361"/>
  <c r="Y360"/>
  <c r="Y359"/>
  <c r="Y358"/>
  <c r="Y357"/>
  <c r="Y356"/>
  <c r="Y355"/>
  <c r="Y354"/>
  <c r="Y353"/>
  <c r="Y352"/>
  <c r="Y351"/>
  <c r="Y350"/>
  <c r="Y349"/>
  <c r="Y348"/>
  <c r="Y347"/>
  <c r="Y346"/>
  <c r="Y345"/>
  <c r="Y344"/>
  <c r="Y343"/>
  <c r="Y342"/>
  <c r="Y341"/>
  <c r="Y340"/>
  <c r="Y339"/>
  <c r="Y338"/>
  <c r="Y337"/>
  <c r="Y336"/>
  <c r="Y335"/>
  <c r="Y334"/>
  <c r="Y333"/>
  <c r="Y332"/>
  <c r="Y331"/>
  <c r="Y330"/>
  <c r="Y329"/>
  <c r="Y328"/>
  <c r="Y327"/>
  <c r="Y326"/>
  <c r="Y325"/>
  <c r="Y324"/>
  <c r="Y323"/>
  <c r="Y322"/>
  <c r="Y321"/>
  <c r="Y320"/>
  <c r="Y319"/>
  <c r="Y318"/>
  <c r="Y317"/>
  <c r="Y316"/>
  <c r="Y315"/>
  <c r="Y314"/>
  <c r="Y313"/>
  <c r="Y312"/>
  <c r="Y311"/>
  <c r="Y310"/>
  <c r="Y309"/>
  <c r="Y308"/>
  <c r="Y307"/>
  <c r="Y306"/>
  <c r="Y305"/>
  <c r="Y304"/>
  <c r="Y303"/>
  <c r="Y302"/>
  <c r="Y301"/>
  <c r="Y300"/>
  <c r="Y299"/>
  <c r="Y298"/>
  <c r="Y297"/>
  <c r="Y296"/>
  <c r="Y295"/>
  <c r="Y294"/>
  <c r="Y293"/>
  <c r="Y292"/>
  <c r="J292"/>
  <c r="I292"/>
  <c r="H292"/>
  <c r="Y291"/>
  <c r="J291"/>
  <c r="I291"/>
  <c r="H291"/>
  <c r="Y290"/>
  <c r="J290"/>
  <c r="I290"/>
  <c r="H290"/>
  <c r="Y289"/>
  <c r="J289"/>
  <c r="I289"/>
  <c r="H289"/>
  <c r="Y288"/>
  <c r="J288"/>
  <c r="I288"/>
  <c r="H288"/>
  <c r="Y287"/>
  <c r="J287"/>
  <c r="I287"/>
  <c r="H287"/>
  <c r="Y286"/>
  <c r="J286"/>
  <c r="I286"/>
  <c r="H286"/>
  <c r="Y285"/>
  <c r="J285"/>
  <c r="I285"/>
  <c r="H285"/>
  <c r="Y284"/>
  <c r="J284"/>
  <c r="I284"/>
  <c r="H284"/>
  <c r="Y283"/>
  <c r="J283"/>
  <c r="I283"/>
  <c r="H283"/>
  <c r="Y282"/>
  <c r="J282"/>
  <c r="I282"/>
  <c r="H282"/>
  <c r="Y281"/>
  <c r="J281"/>
  <c r="I281"/>
  <c r="H281"/>
  <c r="Y280"/>
  <c r="J280"/>
  <c r="I280"/>
  <c r="H280"/>
  <c r="Y279"/>
  <c r="J279"/>
  <c r="I279"/>
  <c r="H279"/>
  <c r="Y278"/>
  <c r="J278"/>
  <c r="I278"/>
  <c r="H278"/>
  <c r="Y277"/>
  <c r="J277"/>
  <c r="I277"/>
  <c r="H277"/>
  <c r="Y276"/>
  <c r="J276"/>
  <c r="I276"/>
  <c r="H276"/>
  <c r="Y275"/>
  <c r="J275"/>
  <c r="I275"/>
  <c r="H275"/>
  <c r="Y274"/>
  <c r="J274"/>
  <c r="I274"/>
  <c r="H274"/>
  <c r="Y273"/>
  <c r="J273"/>
  <c r="I273"/>
  <c r="H273"/>
  <c r="Y272"/>
  <c r="J272"/>
  <c r="I272"/>
  <c r="H272"/>
  <c r="Y271"/>
  <c r="Y270"/>
  <c r="Y269"/>
  <c r="Y268"/>
  <c r="Y267"/>
  <c r="Y266"/>
  <c r="Y265"/>
  <c r="Y264"/>
  <c r="Y263"/>
  <c r="Y262"/>
  <c r="Y261"/>
  <c r="Y260"/>
  <c r="Y259"/>
  <c r="Y258"/>
  <c r="Y257"/>
  <c r="Y256"/>
  <c r="J256"/>
  <c r="I256"/>
  <c r="H256"/>
  <c r="Y255"/>
  <c r="J255"/>
  <c r="I255"/>
  <c r="H255"/>
  <c r="Y254"/>
  <c r="J254"/>
  <c r="I254"/>
  <c r="H254"/>
  <c r="Y253"/>
  <c r="J253"/>
  <c r="I253"/>
  <c r="H253"/>
  <c r="Y252"/>
  <c r="Y251"/>
  <c r="Y250"/>
  <c r="Y249"/>
  <c r="Y248"/>
  <c r="Y247"/>
  <c r="Y246"/>
  <c r="Y245"/>
  <c r="Y244"/>
  <c r="Y243"/>
  <c r="Y242"/>
  <c r="Y241"/>
  <c r="Y240"/>
  <c r="Y239"/>
  <c r="Y238"/>
  <c r="Y237"/>
  <c r="Y236"/>
  <c r="Y235"/>
  <c r="Y234"/>
  <c r="Y233"/>
  <c r="Y232"/>
  <c r="Y231"/>
  <c r="Y230"/>
  <c r="Y229"/>
  <c r="Y228"/>
  <c r="Y227"/>
  <c r="Y226"/>
  <c r="Y225"/>
  <c r="Y224"/>
  <c r="Y223"/>
  <c r="Y222"/>
  <c r="Y221"/>
  <c r="Y220"/>
  <c r="Y219"/>
  <c r="Y218"/>
  <c r="Y217"/>
  <c r="Y216"/>
  <c r="Y215"/>
  <c r="Y214"/>
  <c r="Y213"/>
  <c r="Y212"/>
  <c r="Y211"/>
  <c r="Y210"/>
  <c r="Y209"/>
  <c r="Y208"/>
  <c r="Y207"/>
  <c r="J207"/>
  <c r="I207"/>
  <c r="H207"/>
  <c r="Y206"/>
  <c r="J206"/>
  <c r="I206"/>
  <c r="H206"/>
  <c r="Y205"/>
  <c r="J205"/>
  <c r="I205"/>
  <c r="H205"/>
  <c r="Y204"/>
  <c r="Y203"/>
  <c r="Y202"/>
  <c r="J202"/>
  <c r="I202"/>
  <c r="H202"/>
  <c r="Y201"/>
  <c r="Y200"/>
  <c r="Y199"/>
  <c r="J199"/>
  <c r="I199"/>
  <c r="H199"/>
  <c r="Y198"/>
  <c r="J198"/>
  <c r="I198"/>
  <c r="H198"/>
  <c r="Y197"/>
  <c r="J197"/>
  <c r="I197"/>
  <c r="H197"/>
  <c r="Y196"/>
  <c r="J196"/>
  <c r="I196"/>
  <c r="H196"/>
  <c r="Y195"/>
  <c r="J195"/>
  <c r="I195"/>
  <c r="H195"/>
  <c r="Y194"/>
  <c r="J194"/>
  <c r="I194"/>
  <c r="H194"/>
  <c r="Y193"/>
  <c r="Y192"/>
  <c r="J192"/>
  <c r="I192"/>
  <c r="H192"/>
  <c r="Y191"/>
  <c r="J191"/>
  <c r="I191"/>
  <c r="H191"/>
  <c r="Y190"/>
  <c r="J190"/>
  <c r="I190"/>
  <c r="H190"/>
  <c r="Y189"/>
  <c r="Y188"/>
  <c r="Y187"/>
  <c r="Y186"/>
  <c r="Y185"/>
  <c r="Y184"/>
  <c r="Y183"/>
  <c r="Y182"/>
  <c r="Y181"/>
  <c r="J181"/>
  <c r="I181"/>
  <c r="H181"/>
  <c r="Y180"/>
  <c r="J180"/>
  <c r="I180"/>
  <c r="H180"/>
  <c r="Y179"/>
  <c r="J179"/>
  <c r="I179"/>
  <c r="H179"/>
  <c r="Y178"/>
  <c r="Y177"/>
  <c r="Y176"/>
  <c r="J176"/>
  <c r="I176"/>
  <c r="H176"/>
  <c r="Y175"/>
  <c r="Y174"/>
  <c r="J174"/>
  <c r="I174"/>
  <c r="H174"/>
  <c r="Y173"/>
  <c r="J173"/>
  <c r="I173"/>
  <c r="H173"/>
  <c r="Y172"/>
  <c r="J172"/>
  <c r="I172"/>
  <c r="H172"/>
  <c r="Y171"/>
  <c r="J171"/>
  <c r="I171"/>
  <c r="H171"/>
  <c r="Y170"/>
  <c r="J170"/>
  <c r="I170"/>
  <c r="H170"/>
  <c r="Y169"/>
  <c r="Y168"/>
  <c r="J168"/>
  <c r="I168"/>
  <c r="H168"/>
  <c r="Y167"/>
  <c r="J167"/>
  <c r="I167"/>
  <c r="H167"/>
  <c r="Y166"/>
  <c r="J166"/>
  <c r="I166"/>
  <c r="H166"/>
  <c r="Y165"/>
  <c r="Y164"/>
  <c r="J164"/>
  <c r="I164"/>
  <c r="H164"/>
  <c r="Y163"/>
  <c r="Y162"/>
  <c r="Y161"/>
  <c r="Y160"/>
  <c r="Y159"/>
  <c r="J159"/>
  <c r="I159"/>
  <c r="H159"/>
  <c r="Y158"/>
  <c r="J158"/>
  <c r="I158"/>
  <c r="H158"/>
  <c r="Y157"/>
  <c r="Y156"/>
  <c r="Y155"/>
  <c r="J155"/>
  <c r="I155"/>
  <c r="H155"/>
  <c r="Y154"/>
  <c r="J154"/>
  <c r="I154"/>
  <c r="H154"/>
  <c r="Y153"/>
  <c r="Y152"/>
  <c r="J152"/>
  <c r="I152"/>
  <c r="H152"/>
  <c r="Y151"/>
  <c r="J151"/>
  <c r="I151"/>
  <c r="H151"/>
  <c r="Y150"/>
  <c r="J150"/>
  <c r="I150"/>
  <c r="H150"/>
  <c r="Y149"/>
  <c r="Y148"/>
  <c r="J148"/>
  <c r="I148"/>
  <c r="H148"/>
  <c r="Y147"/>
  <c r="J147"/>
  <c r="I147"/>
  <c r="H147"/>
  <c r="Y146"/>
  <c r="J146"/>
  <c r="I146"/>
  <c r="H146"/>
  <c r="Y145"/>
  <c r="J145"/>
  <c r="I145"/>
  <c r="H145"/>
  <c r="Y144"/>
  <c r="Y143"/>
  <c r="Y142"/>
  <c r="J142"/>
  <c r="I142"/>
  <c r="H142"/>
  <c r="Y141"/>
  <c r="J141"/>
  <c r="I141"/>
  <c r="H141"/>
  <c r="Y140"/>
  <c r="J140"/>
  <c r="I140"/>
  <c r="H140"/>
  <c r="Y139"/>
  <c r="J139"/>
  <c r="I139"/>
  <c r="H139"/>
  <c r="Y138"/>
  <c r="J138"/>
  <c r="I138"/>
  <c r="H138"/>
  <c r="Y137"/>
  <c r="Y136"/>
  <c r="Y135"/>
  <c r="Y134"/>
  <c r="Y133"/>
  <c r="Y132"/>
  <c r="Y131"/>
  <c r="Y130"/>
  <c r="Y129"/>
  <c r="Y128"/>
  <c r="Y127"/>
  <c r="Y126"/>
  <c r="Y125"/>
  <c r="Y124"/>
  <c r="Y123"/>
  <c r="Y122"/>
  <c r="Y121"/>
  <c r="Y120"/>
  <c r="Y119"/>
  <c r="Y118"/>
  <c r="Y117"/>
  <c r="Y116"/>
  <c r="Y115"/>
  <c r="Y114"/>
  <c r="Y113"/>
  <c r="Y112"/>
  <c r="Y111"/>
  <c r="Y110"/>
  <c r="Y109"/>
  <c r="Y108"/>
  <c r="Y107"/>
  <c r="Y106"/>
  <c r="Y105"/>
  <c r="Y104"/>
  <c r="Y103"/>
  <c r="Y102"/>
  <c r="Y101"/>
  <c r="Y100"/>
  <c r="Y99"/>
  <c r="Y98"/>
  <c r="Y97"/>
  <c r="Y96"/>
  <c r="Y95"/>
  <c r="Y94"/>
  <c r="Y93"/>
  <c r="Y92"/>
  <c r="Y91"/>
  <c r="Y90"/>
  <c r="Y89"/>
  <c r="Y88"/>
  <c r="Y87"/>
  <c r="Y86"/>
  <c r="Y85"/>
  <c r="Y84"/>
  <c r="Y83"/>
  <c r="Y82"/>
  <c r="Y81"/>
  <c r="Y80"/>
  <c r="Y79"/>
  <c r="Y78"/>
  <c r="Y77"/>
  <c r="Y76"/>
  <c r="Y75"/>
  <c r="Y74"/>
  <c r="Y73"/>
  <c r="Y72"/>
  <c r="Y71"/>
  <c r="Y70"/>
  <c r="Y69"/>
  <c r="J69"/>
  <c r="I69"/>
  <c r="H69"/>
  <c r="Y68"/>
  <c r="J68"/>
  <c r="I68"/>
  <c r="H68"/>
  <c r="Y67"/>
  <c r="J67"/>
  <c r="I67"/>
  <c r="H67"/>
  <c r="Y66"/>
  <c r="J66"/>
  <c r="I66"/>
  <c r="H66"/>
  <c r="Y65"/>
  <c r="Y64"/>
  <c r="J64"/>
  <c r="I64"/>
  <c r="H64"/>
  <c r="Y63"/>
  <c r="Y62"/>
  <c r="J62"/>
  <c r="I62"/>
  <c r="H62"/>
  <c r="Y61"/>
  <c r="J61"/>
  <c r="I61"/>
  <c r="H61"/>
  <c r="Y60"/>
  <c r="J60"/>
  <c r="I60"/>
  <c r="H60"/>
  <c r="Y59"/>
  <c r="J59"/>
  <c r="I59"/>
  <c r="H59"/>
  <c r="Y58"/>
  <c r="Y57"/>
  <c r="Y56"/>
  <c r="Y55"/>
  <c r="Y54"/>
  <c r="Y53"/>
  <c r="Y52"/>
  <c r="Y51"/>
  <c r="Y50"/>
  <c r="Y49"/>
  <c r="Y48"/>
  <c r="Y47"/>
  <c r="Y46"/>
  <c r="Y45"/>
  <c r="Y44"/>
  <c r="Y43"/>
  <c r="Y42"/>
  <c r="Y41"/>
  <c r="Y40"/>
  <c r="Y39"/>
  <c r="Y38"/>
  <c r="Y37"/>
  <c r="Y36"/>
  <c r="Y35"/>
  <c r="Y34"/>
  <c r="Y33"/>
  <c r="Y32"/>
  <c r="Y31"/>
  <c r="Y30"/>
  <c r="Y29"/>
  <c r="Y28"/>
  <c r="Y27"/>
  <c r="Y26"/>
  <c r="Y25"/>
  <c r="Y24"/>
  <c r="Y23"/>
  <c r="Y22"/>
  <c r="Y21"/>
  <c r="Y20"/>
  <c r="Y19"/>
  <c r="Y18"/>
  <c r="Y17"/>
  <c r="Y16"/>
  <c r="Y15"/>
  <c r="Y14"/>
  <c r="Y13"/>
  <c r="Y12"/>
  <c r="Y11"/>
  <c r="Y10"/>
  <c r="Y9"/>
  <c r="Y8"/>
  <c r="Y7"/>
  <c r="Y6"/>
  <c r="Y5"/>
  <c r="Y4"/>
  <c r="Y3"/>
</calcChain>
</file>

<file path=xl/comments1.xml><?xml version="1.0" encoding="utf-8"?>
<comments xmlns="http://schemas.openxmlformats.org/spreadsheetml/2006/main">
  <authors>
    <author>user</author>
    <author>作者</author>
  </authors>
  <commentList>
    <comment ref="F275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原表描述错</t>
        </r>
      </text>
    </comment>
    <comment ref="AG644" authorId="0">
      <text>
        <r>
          <rPr>
            <b/>
            <sz val="9"/>
            <color indexed="81"/>
            <rFont val="Tahoma"/>
            <family val="2"/>
            <charset val="134"/>
          </rPr>
          <t>user:</t>
        </r>
        <r>
          <rPr>
            <sz val="9"/>
            <color indexed="81"/>
            <rFont val="Tahoma"/>
            <family val="2"/>
            <charset val="134"/>
          </rPr>
          <t xml:space="preserve">
20、21年有排产</t>
        </r>
      </text>
    </comment>
    <comment ref="AB668" authorId="0">
      <text>
        <r>
          <rPr>
            <b/>
            <sz val="9"/>
            <color indexed="81"/>
            <rFont val="Tahoma"/>
            <family val="2"/>
            <charset val="134"/>
          </rPr>
          <t>user:</t>
        </r>
        <r>
          <rPr>
            <sz val="9"/>
            <color indexed="81"/>
            <rFont val="Tahoma"/>
            <family val="2"/>
            <charset val="134"/>
          </rPr>
          <t xml:space="preserve">
70机</t>
        </r>
      </text>
    </comment>
    <comment ref="C670" authorId="1">
      <text>
        <r>
          <rPr>
            <sz val="9"/>
            <rFont val="宋体"/>
            <family val="3"/>
            <charset val="134"/>
          </rPr>
          <t xml:space="preserve">
模具属于暖通、家用、商用类，不计入志高集团</t>
        </r>
      </text>
    </comment>
    <comment ref="C675" authorId="1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模具属于暖通、家用、商用类，不计入志高集团</t>
        </r>
      </text>
    </comment>
    <comment ref="C677" authorId="1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模具属于暖通、家用、商用类，不计入志高集团</t>
        </r>
      </text>
    </comment>
    <comment ref="C679" authorId="1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模具属于暖通、家用、商用类，不计入志高集团</t>
        </r>
      </text>
    </comment>
  </commentList>
</comments>
</file>

<file path=xl/sharedStrings.xml><?xml version="1.0" encoding="utf-8"?>
<sst xmlns="http://schemas.openxmlformats.org/spreadsheetml/2006/main" count="12759" uniqueCount="3013">
  <si>
    <t>产品（模具）名称</t>
  </si>
  <si>
    <t>060220</t>
  </si>
  <si>
    <t>C0856</t>
  </si>
  <si>
    <t>A050607000126-R0</t>
  </si>
  <si>
    <t>塑料</t>
  </si>
  <si>
    <t>07款窗机新风门</t>
  </si>
  <si>
    <t>窗机系列</t>
  </si>
  <si>
    <t>060211</t>
  </si>
  <si>
    <t>C0847</t>
  </si>
  <si>
    <t>394990074R</t>
  </si>
  <si>
    <t>07款导风叶片连杆</t>
  </si>
  <si>
    <t>060217</t>
  </si>
  <si>
    <t>C0853</t>
  </si>
  <si>
    <t>07K35款纵向导风条(导风板）</t>
  </si>
  <si>
    <t>063749</t>
  </si>
  <si>
    <t>CG/A010408</t>
  </si>
  <si>
    <t>中杆</t>
  </si>
  <si>
    <t>（37款柜机）厅之骄子</t>
  </si>
  <si>
    <t>063750</t>
  </si>
  <si>
    <t>CG/A010508</t>
  </si>
  <si>
    <t>竖向导风条</t>
  </si>
  <si>
    <t>C0849</t>
  </si>
  <si>
    <t>CG/A010308</t>
  </si>
  <si>
    <t>横、竖向导风条连杆</t>
  </si>
  <si>
    <t>CG/A011208</t>
  </si>
  <si>
    <t>下面板链接件A、B</t>
  </si>
  <si>
    <t>CG/A011708</t>
  </si>
  <si>
    <t>01款大导风条5-8</t>
  </si>
  <si>
    <t>移动空调</t>
  </si>
  <si>
    <t>C0848</t>
  </si>
  <si>
    <t>07款过滤网</t>
  </si>
  <si>
    <t>C0852</t>
  </si>
  <si>
    <t>A050607000028-R0</t>
  </si>
  <si>
    <t>07款冷凝器盖板</t>
  </si>
  <si>
    <t>CG/A010708</t>
  </si>
  <si>
    <t>出风框支架</t>
  </si>
  <si>
    <t>CG/A011608</t>
  </si>
  <si>
    <t xml:space="preserve">装饰条 </t>
  </si>
  <si>
    <t>C0964</t>
  </si>
  <si>
    <t>84款面板</t>
  </si>
  <si>
    <t>V系列</t>
  </si>
  <si>
    <t>C0929</t>
  </si>
  <si>
    <t>08款50窗机进风格栅</t>
  </si>
  <si>
    <t>C0845</t>
  </si>
  <si>
    <t>07款窗机面板</t>
  </si>
  <si>
    <t>C0844</t>
  </si>
  <si>
    <t>A050607000137-R0</t>
  </si>
  <si>
    <t>07/50款进风格栅</t>
  </si>
  <si>
    <t>07/50款出风门</t>
  </si>
  <si>
    <t>C0850</t>
  </si>
  <si>
    <t>07款蜗壳</t>
  </si>
  <si>
    <t>C0851</t>
  </si>
  <si>
    <t>A050607000029-R0</t>
  </si>
  <si>
    <t>07款窗机风叶框</t>
  </si>
  <si>
    <t>W0123</t>
  </si>
  <si>
    <t>02.05.22回风栅75/120</t>
  </si>
  <si>
    <t>柜机系列</t>
  </si>
  <si>
    <t>CG/A010108</t>
  </si>
  <si>
    <t xml:space="preserve">出风框 </t>
  </si>
  <si>
    <t>CG/A010208</t>
  </si>
  <si>
    <t>横向导风条</t>
  </si>
  <si>
    <t>挡风板</t>
  </si>
  <si>
    <t>CG/A010908</t>
  </si>
  <si>
    <t>CG/A011108</t>
  </si>
  <si>
    <t>上面板铰链</t>
  </si>
  <si>
    <t>CG/A011308</t>
  </si>
  <si>
    <t>进风格栅框架</t>
  </si>
  <si>
    <t>CG/A011408</t>
  </si>
  <si>
    <t>左、右进风格栅</t>
  </si>
  <si>
    <t>CG/A011508</t>
  </si>
  <si>
    <t>下面板框架</t>
  </si>
  <si>
    <t>CG/A011908</t>
  </si>
  <si>
    <t>底座</t>
  </si>
  <si>
    <t>CG/A012208</t>
  </si>
  <si>
    <t>左、右防尘网</t>
  </si>
  <si>
    <t>A0176</t>
  </si>
  <si>
    <t>01款大导风条1-4</t>
  </si>
  <si>
    <t>资产编号</t>
    <phoneticPr fontId="1" type="noConversion"/>
  </si>
  <si>
    <t>模具编码</t>
    <phoneticPr fontId="1" type="noConversion"/>
  </si>
  <si>
    <t>物料编码</t>
    <phoneticPr fontId="6" type="noConversion"/>
  </si>
  <si>
    <t>类型</t>
    <phoneticPr fontId="6" type="noConversion"/>
  </si>
  <si>
    <t>是/否通用件</t>
  </si>
  <si>
    <t>开发提出部门</t>
  </si>
  <si>
    <t>开发提出人</t>
  </si>
  <si>
    <t>模具使用部门</t>
  </si>
  <si>
    <t>产品是否要淘汰</t>
  </si>
  <si>
    <t>完成时间</t>
  </si>
  <si>
    <t>模具周期</t>
  </si>
  <si>
    <t>模具产能</t>
  </si>
  <si>
    <t>市场效果（前3年累计销量）（万套）</t>
  </si>
  <si>
    <t>开模费用(元)</t>
  </si>
  <si>
    <t>累计折旧费用</t>
  </si>
  <si>
    <t>剩余价值</t>
  </si>
  <si>
    <t>开模厂</t>
  </si>
  <si>
    <t>保管人</t>
  </si>
  <si>
    <t>现阶段模具状态评价（较好/一般/较差）</t>
  </si>
  <si>
    <t>存放地点</t>
  </si>
  <si>
    <t>备注</t>
  </si>
  <si>
    <t>国内营销</t>
  </si>
  <si>
    <t>海外营销</t>
  </si>
  <si>
    <t>设计周期（年）</t>
  </si>
  <si>
    <t>已使用周期（年）</t>
  </si>
  <si>
    <t>剩余可使用周期(年)</t>
  </si>
  <si>
    <t>设计总产能(万)</t>
  </si>
  <si>
    <t>设计日产能</t>
  </si>
  <si>
    <t>实际日产能</t>
  </si>
  <si>
    <t>已生产总量</t>
  </si>
  <si>
    <t>VB内核</t>
  </si>
  <si>
    <t>否</t>
  </si>
  <si>
    <t>李景鹏</t>
  </si>
  <si>
    <t>是</t>
  </si>
  <si>
    <t>淘汰</t>
    <phoneticPr fontId="6" type="noConversion"/>
  </si>
  <si>
    <t>淘汰</t>
  </si>
  <si>
    <t>博路思</t>
  </si>
  <si>
    <t>注塑厂</t>
  </si>
  <si>
    <t>一般</t>
  </si>
  <si>
    <t>注塑车间</t>
  </si>
  <si>
    <t>宁一</t>
  </si>
  <si>
    <t>诚丰</t>
  </si>
  <si>
    <t>较差</t>
  </si>
  <si>
    <t>产品有批锋</t>
  </si>
  <si>
    <t>A050601002279-R0
A050601001331-R0</t>
  </si>
  <si>
    <t>V149款装饰条</t>
  </si>
  <si>
    <t>保留</t>
  </si>
  <si>
    <t>C0939</t>
  </si>
  <si>
    <t>391220150B</t>
  </si>
  <si>
    <t>75款面板</t>
  </si>
  <si>
    <t>模具厂</t>
  </si>
  <si>
    <t>已申请淘汰</t>
  </si>
  <si>
    <t>C0940</t>
  </si>
  <si>
    <t>/</t>
  </si>
  <si>
    <t>061699</t>
  </si>
  <si>
    <t>C0944</t>
  </si>
  <si>
    <t>螺钉盖</t>
  </si>
  <si>
    <t>061702</t>
  </si>
  <si>
    <t>061909</t>
  </si>
  <si>
    <t>C0959</t>
  </si>
  <si>
    <t>81款面板</t>
  </si>
  <si>
    <t>061912</t>
  </si>
  <si>
    <t>C0972</t>
  </si>
  <si>
    <t>59款装饰条</t>
  </si>
  <si>
    <t>C0973</t>
  </si>
  <si>
    <t>85款面板</t>
  </si>
  <si>
    <t>C0966</t>
  </si>
  <si>
    <t>V50款面板</t>
  </si>
  <si>
    <t>062141</t>
    <phoneticPr fontId="1" type="noConversion"/>
  </si>
  <si>
    <t>C0967</t>
  </si>
  <si>
    <t>391220192B</t>
    <phoneticPr fontId="6" type="noConversion"/>
  </si>
  <si>
    <t>77款面板</t>
  </si>
  <si>
    <t>2007/96款面板</t>
  </si>
  <si>
    <t>C1039</t>
  </si>
  <si>
    <t>V92款面板</t>
  </si>
  <si>
    <t>大金2007中框C模</t>
  </si>
  <si>
    <t>C1062</t>
  </si>
  <si>
    <t>2007-93款面板</t>
  </si>
  <si>
    <t>062312</t>
  </si>
  <si>
    <t>C1122</t>
  </si>
  <si>
    <t>062392</t>
  </si>
  <si>
    <t>TS80267</t>
  </si>
  <si>
    <t>94款面板</t>
  </si>
  <si>
    <t>汇科</t>
  </si>
  <si>
    <t>C1244</t>
  </si>
  <si>
    <t>104款面板</t>
  </si>
  <si>
    <t>C1245</t>
  </si>
  <si>
    <t>104款装饰条</t>
  </si>
  <si>
    <t>C1251</t>
  </si>
  <si>
    <t>V105款面板</t>
  </si>
  <si>
    <t>CG/A040109</t>
  </si>
  <si>
    <t>V108款面板</t>
  </si>
  <si>
    <t>C1149</t>
  </si>
  <si>
    <t>98款面板</t>
  </si>
  <si>
    <t>C1277</t>
  </si>
  <si>
    <t>V106款面板</t>
  </si>
  <si>
    <t>066104</t>
  </si>
  <si>
    <t>C1355</t>
  </si>
  <si>
    <t>V110款面板</t>
  </si>
  <si>
    <t>C1282</t>
  </si>
  <si>
    <t>V107款面板</t>
  </si>
  <si>
    <t>066816</t>
  </si>
  <si>
    <t>C1433</t>
  </si>
  <si>
    <t>V117款面板</t>
  </si>
  <si>
    <t>C1449</t>
  </si>
  <si>
    <t>V116款面板</t>
  </si>
  <si>
    <t>CG/A040810</t>
  </si>
  <si>
    <t>V119款面板</t>
  </si>
  <si>
    <t>066931</t>
  </si>
  <si>
    <t>CG/A041210</t>
  </si>
  <si>
    <t>119款装饰条</t>
  </si>
  <si>
    <t>CG/A040110</t>
  </si>
  <si>
    <t>C1441</t>
  </si>
  <si>
    <t>V115款面板</t>
  </si>
  <si>
    <t>C1445</t>
  </si>
  <si>
    <t>V115款装饰条</t>
  </si>
  <si>
    <t>067318</t>
  </si>
  <si>
    <t>K01552</t>
  </si>
  <si>
    <t>V123款面板</t>
  </si>
  <si>
    <t>科智</t>
  </si>
  <si>
    <t>K01559</t>
  </si>
  <si>
    <t>V123款装饰条</t>
  </si>
  <si>
    <t>C1508</t>
  </si>
  <si>
    <t>V46款面板</t>
  </si>
  <si>
    <t>V128款面板</t>
  </si>
  <si>
    <t>067850</t>
  </si>
  <si>
    <t>C1592</t>
  </si>
  <si>
    <t>V123款装饰条B模</t>
  </si>
  <si>
    <t>CG/A010212</t>
  </si>
  <si>
    <t>V127款中框</t>
  </si>
  <si>
    <t>CG/A010112</t>
  </si>
  <si>
    <t>V127款面板</t>
  </si>
  <si>
    <t>V127款导风条</t>
  </si>
  <si>
    <t>CG/A010412</t>
  </si>
  <si>
    <t>V127款左右侧板</t>
  </si>
  <si>
    <t>068350</t>
    <phoneticPr fontId="1" type="noConversion"/>
  </si>
  <si>
    <t>CG/A030211</t>
  </si>
  <si>
    <t>A050605000016-R0</t>
    <phoneticPr fontId="6" type="noConversion"/>
  </si>
  <si>
    <t>V124款中框</t>
  </si>
  <si>
    <t>CG/A030411</t>
  </si>
  <si>
    <t>V124款面板</t>
  </si>
  <si>
    <t>068405</t>
  </si>
  <si>
    <t>C1738</t>
  </si>
  <si>
    <t>A050601000799-R0</t>
  </si>
  <si>
    <t>V136款装饰板</t>
  </si>
  <si>
    <t>C1734</t>
  </si>
  <si>
    <t>V138款面板</t>
  </si>
  <si>
    <t xml:space="preserve"> 否</t>
  </si>
  <si>
    <t>068430</t>
  </si>
  <si>
    <t>C1726</t>
  </si>
  <si>
    <t>V137款面板</t>
  </si>
  <si>
    <t>068431</t>
    <phoneticPr fontId="1" type="noConversion"/>
  </si>
  <si>
    <t>C1727</t>
    <phoneticPr fontId="1" type="noConversion"/>
  </si>
  <si>
    <t>A050601000782-R0</t>
    <phoneticPr fontId="6" type="noConversion"/>
  </si>
  <si>
    <t>V137款装饰板</t>
  </si>
  <si>
    <t>顺威</t>
  </si>
  <si>
    <t>068463</t>
  </si>
  <si>
    <t>1W060043A</t>
  </si>
  <si>
    <t>V151款装饰条</t>
  </si>
  <si>
    <t>NY13070</t>
  </si>
  <si>
    <t>V146款面板</t>
  </si>
  <si>
    <t>CG/A020112</t>
  </si>
  <si>
    <t>V133款面板</t>
  </si>
  <si>
    <t>C1723</t>
  </si>
  <si>
    <t>V系列135款面板</t>
  </si>
  <si>
    <t>CG/A040209</t>
  </si>
  <si>
    <t>V108款装饰条</t>
  </si>
  <si>
    <t>062021</t>
  </si>
  <si>
    <t>CG/A120207</t>
  </si>
  <si>
    <t>79款装饰条</t>
  </si>
  <si>
    <t>CG/A120107</t>
  </si>
  <si>
    <t>V79款面板</t>
  </si>
  <si>
    <t>069669</t>
  </si>
  <si>
    <t>2007螺钉盖B模</t>
  </si>
  <si>
    <t>067859</t>
  </si>
  <si>
    <t>志高</t>
  </si>
  <si>
    <t>061707</t>
  </si>
  <si>
    <t>已获批准淘汰报废</t>
  </si>
  <si>
    <t>066815</t>
  </si>
  <si>
    <t>C1432</t>
  </si>
  <si>
    <t>77款镜片</t>
  </si>
  <si>
    <t>CG/A040510</t>
  </si>
  <si>
    <t>V118款镜片</t>
  </si>
  <si>
    <t>068468</t>
  </si>
  <si>
    <t>1W060044A</t>
  </si>
  <si>
    <t>V151款电镀条</t>
  </si>
  <si>
    <t>066820</t>
  </si>
  <si>
    <t>C1437</t>
  </si>
  <si>
    <t>117款镜片</t>
  </si>
  <si>
    <t>K01556</t>
  </si>
  <si>
    <t>123款显示片A</t>
  </si>
  <si>
    <t>061696</t>
  </si>
  <si>
    <t>C0941</t>
  </si>
  <si>
    <t>75款装饰环</t>
  </si>
  <si>
    <t>062034</t>
  </si>
  <si>
    <t>C0955</t>
  </si>
  <si>
    <t>81款镜片</t>
  </si>
  <si>
    <t>C1593</t>
  </si>
  <si>
    <t>123款镜片B模</t>
  </si>
  <si>
    <t>068675</t>
  </si>
  <si>
    <t>134款装饰条</t>
  </si>
  <si>
    <t>061698</t>
  </si>
  <si>
    <t>C0943</t>
  </si>
  <si>
    <t>大金2007导风条A</t>
  </si>
  <si>
    <t>062100</t>
  </si>
  <si>
    <t>C1022</t>
  </si>
  <si>
    <t>A050601000111-R0</t>
  </si>
  <si>
    <t>062285</t>
  </si>
  <si>
    <t>C1060</t>
  </si>
  <si>
    <t>2007大金124款导风条</t>
  </si>
  <si>
    <t>MB内核</t>
  </si>
  <si>
    <t>NY15001</t>
  </si>
  <si>
    <t>MB内核154款面板</t>
  </si>
  <si>
    <t>较好</t>
  </si>
  <si>
    <t>060200</t>
  </si>
  <si>
    <t>CG/A111906</t>
  </si>
  <si>
    <t>装饰环4</t>
  </si>
  <si>
    <t>M系列</t>
  </si>
  <si>
    <t>CG/A111706</t>
  </si>
  <si>
    <t>M系列73款装饰环1/2</t>
  </si>
  <si>
    <t>罗建成</t>
  </si>
  <si>
    <t>062013</t>
  </si>
  <si>
    <t>CG/A050107</t>
  </si>
  <si>
    <t>062032</t>
  </si>
  <si>
    <t>C0953</t>
  </si>
  <si>
    <t>96款面板A</t>
  </si>
  <si>
    <t>C1061</t>
  </si>
  <si>
    <t>70M93款导风条B模</t>
  </si>
  <si>
    <t>C1063</t>
  </si>
  <si>
    <t>93款面板</t>
  </si>
  <si>
    <t>062310</t>
  </si>
  <si>
    <t>C1119</t>
  </si>
  <si>
    <t>97款面板</t>
  </si>
  <si>
    <t>062423</t>
  </si>
  <si>
    <t>C1118</t>
  </si>
  <si>
    <t>M系列99款面板A</t>
  </si>
  <si>
    <t>062514</t>
  </si>
  <si>
    <t>C1150</t>
  </si>
  <si>
    <t>C1243</t>
  </si>
  <si>
    <t>C1242</t>
  </si>
  <si>
    <t>064931</t>
  </si>
  <si>
    <t>C1252</t>
  </si>
  <si>
    <t>105款面板</t>
  </si>
  <si>
    <t>A050601000516-R0</t>
  </si>
  <si>
    <t>108款面板</t>
  </si>
  <si>
    <t>CG/A040509</t>
  </si>
  <si>
    <t>108款装饰板</t>
  </si>
  <si>
    <t>065200</t>
  </si>
  <si>
    <t>C1278</t>
  </si>
  <si>
    <t>106款面板</t>
  </si>
  <si>
    <t>065203</t>
  </si>
  <si>
    <t>C1331</t>
  </si>
  <si>
    <t>107/111款面板</t>
  </si>
  <si>
    <t>C1417</t>
  </si>
  <si>
    <t>50款面板</t>
  </si>
  <si>
    <t>066808</t>
  </si>
  <si>
    <t>C1366</t>
  </si>
  <si>
    <t>99款面板B模</t>
  </si>
  <si>
    <t>066812</t>
  </si>
  <si>
    <t>C1414</t>
  </si>
  <si>
    <t>46款面板</t>
  </si>
  <si>
    <t>C1416</t>
  </si>
  <si>
    <t>48款面板</t>
  </si>
  <si>
    <t>C1434</t>
  </si>
  <si>
    <t>117款面板</t>
  </si>
  <si>
    <t>C1450</t>
  </si>
  <si>
    <t>116款面板</t>
  </si>
  <si>
    <t>C1123</t>
  </si>
  <si>
    <t>95款面板</t>
  </si>
  <si>
    <t>C1333</t>
  </si>
  <si>
    <t>96款面板B模</t>
  </si>
  <si>
    <t>CG/A040910</t>
  </si>
  <si>
    <t>119款面板A模</t>
  </si>
  <si>
    <t>79款装饰板</t>
  </si>
  <si>
    <t>CG/A040210</t>
  </si>
  <si>
    <t>118款面板</t>
  </si>
  <si>
    <t>067055</t>
  </si>
  <si>
    <t>CG/A030109</t>
  </si>
  <si>
    <t>中框C模</t>
  </si>
  <si>
    <t>067060</t>
  </si>
  <si>
    <t>70中框D模</t>
  </si>
  <si>
    <t>067072</t>
  </si>
  <si>
    <t>CG/A030510</t>
  </si>
  <si>
    <t>M70中框H模</t>
  </si>
  <si>
    <t>067073</t>
  </si>
  <si>
    <t>CG/A030810</t>
  </si>
  <si>
    <t>391260032R</t>
  </si>
  <si>
    <t>70中框I模</t>
  </si>
  <si>
    <t>067228</t>
  </si>
  <si>
    <t>CG/A020110</t>
  </si>
  <si>
    <t>27款面板</t>
  </si>
  <si>
    <t>CG/A020210</t>
  </si>
  <si>
    <t>79款面板</t>
  </si>
  <si>
    <t>067237</t>
  </si>
  <si>
    <t>K01533</t>
  </si>
  <si>
    <t>122款面板（惠而浦）</t>
  </si>
  <si>
    <t>C1442</t>
  </si>
  <si>
    <t>115款面板</t>
  </si>
  <si>
    <t>C1446</t>
  </si>
  <si>
    <t>115款装饰条</t>
  </si>
  <si>
    <t>067266</t>
  </si>
  <si>
    <t>C1502</t>
  </si>
  <si>
    <t>76/89款面板B</t>
  </si>
  <si>
    <t>C1503</t>
  </si>
  <si>
    <t>107/111款面板B模</t>
  </si>
  <si>
    <t>067319</t>
    <phoneticPr fontId="6" type="noConversion"/>
  </si>
  <si>
    <t>K01553</t>
    <phoneticPr fontId="6" type="noConversion"/>
  </si>
  <si>
    <t>A050601000118-R0</t>
    <phoneticPr fontId="6" type="noConversion"/>
  </si>
  <si>
    <t>123款面板</t>
  </si>
  <si>
    <t>123款装饰条</t>
  </si>
  <si>
    <t>067340</t>
  </si>
  <si>
    <t>C1523</t>
  </si>
  <si>
    <t>391220272B</t>
    <phoneticPr fontId="6" type="noConversion"/>
  </si>
  <si>
    <t>94款面板B模</t>
  </si>
  <si>
    <t>067494</t>
  </si>
  <si>
    <t>C1530</t>
  </si>
  <si>
    <t>128款面板</t>
  </si>
  <si>
    <t>C1569</t>
  </si>
  <si>
    <t>M系列124款中框</t>
  </si>
  <si>
    <t>068212</t>
  </si>
  <si>
    <t>K01615</t>
  </si>
  <si>
    <t>A050601000227-R0</t>
    <phoneticPr fontId="6" type="noConversion"/>
  </si>
  <si>
    <t>M127款中框</t>
  </si>
  <si>
    <t>068213</t>
  </si>
  <si>
    <t>K01616</t>
  </si>
  <si>
    <t>127款左右侧板</t>
  </si>
  <si>
    <t>068215</t>
    <phoneticPr fontId="1" type="noConversion"/>
  </si>
  <si>
    <t>K01618</t>
  </si>
  <si>
    <t>A050601000221-R0</t>
    <phoneticPr fontId="6" type="noConversion"/>
  </si>
  <si>
    <t>127款面板</t>
  </si>
  <si>
    <t>068407</t>
  </si>
  <si>
    <t>C1740</t>
  </si>
  <si>
    <t>136款装饰板左右</t>
  </si>
  <si>
    <t>068421</t>
    <phoneticPr fontId="1" type="noConversion"/>
  </si>
  <si>
    <t>C1735</t>
  </si>
  <si>
    <t>A050601000767-R0</t>
    <phoneticPr fontId="6" type="noConversion"/>
  </si>
  <si>
    <t>MB138款面板</t>
  </si>
  <si>
    <t>MB系列</t>
  </si>
  <si>
    <t>068428</t>
  </si>
  <si>
    <t>C1724</t>
  </si>
  <si>
    <t>M系列135款面板</t>
  </si>
  <si>
    <t>068432</t>
  </si>
  <si>
    <t>C1728</t>
  </si>
  <si>
    <t>A050601000764-R0</t>
    <phoneticPr fontId="6" type="noConversion"/>
  </si>
  <si>
    <t>MB137款面板</t>
  </si>
  <si>
    <t>C1729</t>
  </si>
  <si>
    <t>137款装饰板</t>
  </si>
  <si>
    <t>069604</t>
  </si>
  <si>
    <t>C1767</t>
  </si>
  <si>
    <t>127款双层导风条</t>
  </si>
  <si>
    <t>MC系列</t>
  </si>
  <si>
    <t>068470</t>
  </si>
  <si>
    <t>1W060046A</t>
  </si>
  <si>
    <t>MC151款装饰条</t>
  </si>
  <si>
    <t>068699</t>
  </si>
  <si>
    <t>NY13071</t>
  </si>
  <si>
    <t>M70-146款面板</t>
  </si>
  <si>
    <t>CG/A020212</t>
  </si>
  <si>
    <t>133款面板</t>
  </si>
  <si>
    <t>069623</t>
  </si>
  <si>
    <t>C1568</t>
  </si>
  <si>
    <t>124款面板</t>
  </si>
  <si>
    <t>061661</t>
  </si>
  <si>
    <t>CG/A010107</t>
  </si>
  <si>
    <t>M73款面板A</t>
  </si>
  <si>
    <t>061662</t>
  </si>
  <si>
    <t>CG/A010207</t>
  </si>
  <si>
    <t>391220160R</t>
  </si>
  <si>
    <t>73款面板B模</t>
  </si>
  <si>
    <t>060199</t>
  </si>
  <si>
    <t>CG/A111806</t>
  </si>
  <si>
    <t>70M装饰环3</t>
  </si>
  <si>
    <t>060201</t>
  </si>
  <si>
    <t>CG/A112006</t>
  </si>
  <si>
    <t>人感接收窗</t>
  </si>
  <si>
    <t>066932</t>
  </si>
  <si>
    <t>CG/A041310</t>
  </si>
  <si>
    <t>M119款装饰板</t>
  </si>
  <si>
    <t>C1183</t>
  </si>
  <si>
    <t>M系列金刚眼遥控器盒托架</t>
  </si>
  <si>
    <t>营销部门</t>
  </si>
  <si>
    <t>CG/A010407</t>
  </si>
  <si>
    <t>M73款装饰环2</t>
  </si>
  <si>
    <t>2007年</t>
  </si>
  <si>
    <t>C0954</t>
  </si>
  <si>
    <t>C1588</t>
  </si>
  <si>
    <t>M114A电镀条左+右</t>
  </si>
  <si>
    <t>067847</t>
    <phoneticPr fontId="1" type="noConversion"/>
  </si>
  <si>
    <t>C1589</t>
  </si>
  <si>
    <t>A050601000388-R0</t>
    <phoneticPr fontId="6" type="noConversion"/>
  </si>
  <si>
    <t>M114A上电镀条</t>
  </si>
  <si>
    <t>MC151款电镀条</t>
  </si>
  <si>
    <t>2013年</t>
  </si>
  <si>
    <t>C1766</t>
  </si>
  <si>
    <t>M双层导风条(通用)</t>
  </si>
  <si>
    <t>062291</t>
  </si>
  <si>
    <t>C1067</t>
  </si>
  <si>
    <t>MVP93款镜片共用</t>
  </si>
  <si>
    <t>067231</t>
  </si>
  <si>
    <t>CG/A020410</t>
  </si>
  <si>
    <t>79款显示镜片</t>
  </si>
  <si>
    <t>066821</t>
  </si>
  <si>
    <t>C1438</t>
  </si>
  <si>
    <t>063816</t>
  </si>
  <si>
    <t>C1153</t>
  </si>
  <si>
    <t>98款镜片（MVP通用）</t>
  </si>
  <si>
    <t>067323</t>
  </si>
  <si>
    <t>123款镜片</t>
  </si>
  <si>
    <t>73款接收窗</t>
  </si>
  <si>
    <t>064934</t>
  </si>
  <si>
    <t>C1255</t>
  </si>
  <si>
    <t>105款显示镜片（通用）</t>
  </si>
  <si>
    <t>066826</t>
  </si>
  <si>
    <t>C1453</t>
  </si>
  <si>
    <t>116款镜片</t>
  </si>
  <si>
    <t>068677</t>
  </si>
  <si>
    <t>M70134款装饰条</t>
  </si>
  <si>
    <t>065012</t>
  </si>
  <si>
    <t>108款镜片（MVP通用）</t>
  </si>
  <si>
    <t>067840</t>
  </si>
  <si>
    <t>C1571</t>
  </si>
  <si>
    <t>124款导风条</t>
  </si>
  <si>
    <t>068214</t>
  </si>
  <si>
    <t>K01617</t>
  </si>
  <si>
    <t>127款导风条</t>
  </si>
  <si>
    <t>068474</t>
  </si>
  <si>
    <t>JC151款装饰条</t>
  </si>
  <si>
    <t>J系列</t>
  </si>
  <si>
    <t>1W060053A</t>
  </si>
  <si>
    <t>JC151款电镀条</t>
  </si>
  <si>
    <t>C1785</t>
  </si>
  <si>
    <t>J123面板体</t>
  </si>
  <si>
    <t>068804</t>
    <phoneticPr fontId="1" type="noConversion"/>
  </si>
  <si>
    <t>C1786</t>
  </si>
  <si>
    <t>A050699000450-B0
A050601001139-R0</t>
    <phoneticPr fontId="6" type="noConversion"/>
  </si>
  <si>
    <t>J123款装饰条</t>
  </si>
  <si>
    <t>067250</t>
    <phoneticPr fontId="1" type="noConversion"/>
  </si>
  <si>
    <t>C1582</t>
  </si>
  <si>
    <t>A050601001447-R0
A050601001046-R0
A050601000191-R0</t>
    <phoneticPr fontId="6" type="noConversion"/>
  </si>
  <si>
    <t>J108款面板架</t>
  </si>
  <si>
    <t>067251</t>
    <phoneticPr fontId="1" type="noConversion"/>
  </si>
  <si>
    <t>C1583</t>
  </si>
  <si>
    <t>A050601000545-R0
A050601000189-R0</t>
    <phoneticPr fontId="6" type="noConversion"/>
  </si>
  <si>
    <t>J108款装饰条</t>
  </si>
  <si>
    <t>068191</t>
    <phoneticPr fontId="1" type="noConversion"/>
  </si>
  <si>
    <t>CG/A021311</t>
  </si>
  <si>
    <t>A050601000542-R0
A050601000176-R0</t>
    <phoneticPr fontId="6" type="noConversion"/>
  </si>
  <si>
    <t>J104款面板</t>
  </si>
  <si>
    <t>068192</t>
    <phoneticPr fontId="1" type="noConversion"/>
  </si>
  <si>
    <t>CG/A021411</t>
  </si>
  <si>
    <t>A050601001424-R0
A050601000174-R0</t>
    <phoneticPr fontId="6" type="noConversion"/>
  </si>
  <si>
    <t>J104款装饰条</t>
  </si>
  <si>
    <t>0610094</t>
    <phoneticPr fontId="1" type="noConversion"/>
  </si>
  <si>
    <t>BLS15037</t>
  </si>
  <si>
    <t>A050601003122-R0</t>
    <phoneticPr fontId="6" type="noConversion"/>
  </si>
  <si>
    <t>JB164款面板</t>
  </si>
  <si>
    <t>1W060012A</t>
  </si>
  <si>
    <t>J127款面板</t>
  </si>
  <si>
    <t>C1856</t>
  </si>
  <si>
    <t>A050601001725-R0</t>
  </si>
  <si>
    <t>JB138款面板</t>
  </si>
  <si>
    <t>C1780</t>
  </si>
  <si>
    <t>A050601001438-R0</t>
  </si>
  <si>
    <t>J106款面板</t>
  </si>
  <si>
    <t>C1581</t>
  </si>
  <si>
    <t>A050601000541-R0</t>
  </si>
  <si>
    <t>J107款面板座</t>
  </si>
  <si>
    <t>C1584</t>
  </si>
  <si>
    <t>A050601000543-R0</t>
  </si>
  <si>
    <t>J115款面板</t>
  </si>
  <si>
    <t>C1585</t>
  </si>
  <si>
    <t>A050601000188-R0</t>
  </si>
  <si>
    <t>C1781</t>
  </si>
  <si>
    <t>J118面板体</t>
  </si>
  <si>
    <t>068806</t>
    <phoneticPr fontId="1" type="noConversion"/>
  </si>
  <si>
    <t>C1854</t>
  </si>
  <si>
    <t>A050938001543-R0</t>
    <phoneticPr fontId="6" type="noConversion"/>
  </si>
  <si>
    <t>JB137款面板</t>
  </si>
  <si>
    <t>C1855</t>
  </si>
  <si>
    <t>JB137款装饰条</t>
  </si>
  <si>
    <t>068210</t>
  </si>
  <si>
    <t>K01742</t>
  </si>
  <si>
    <t>J132款装饰板</t>
  </si>
  <si>
    <t>1W060041A</t>
  </si>
  <si>
    <t>53号显示盒</t>
  </si>
  <si>
    <t>NY13026</t>
  </si>
  <si>
    <t>J139面板</t>
  </si>
  <si>
    <t>068355</t>
  </si>
  <si>
    <t>1W060040A</t>
  </si>
  <si>
    <t>J142款装饰条</t>
  </si>
  <si>
    <t>NY13080</t>
  </si>
  <si>
    <t>志高JB149装饰条</t>
  </si>
  <si>
    <t>K01741</t>
  </si>
  <si>
    <t>J132款面板体</t>
  </si>
  <si>
    <t>C1783</t>
  </si>
  <si>
    <t>A050601001419-R0</t>
  </si>
  <si>
    <t>J119面板体</t>
  </si>
  <si>
    <t>C1782</t>
  </si>
  <si>
    <t>J118显示镜片</t>
  </si>
  <si>
    <t>068802</t>
  </si>
  <si>
    <t>C1784</t>
  </si>
  <si>
    <t>A050601001189-R0</t>
  </si>
  <si>
    <t>J119装饰条</t>
  </si>
  <si>
    <t>1W060039A</t>
  </si>
  <si>
    <t>J142款面板</t>
  </si>
  <si>
    <t>CG/A040412</t>
  </si>
  <si>
    <t>A050966000011-R0</t>
  </si>
  <si>
    <t>51J导风条B模</t>
  </si>
  <si>
    <t>无编码，无法判断</t>
  </si>
  <si>
    <t>P系列</t>
  </si>
  <si>
    <t>068409</t>
  </si>
  <si>
    <t>C1742</t>
  </si>
  <si>
    <t>136款装饰板</t>
  </si>
  <si>
    <t>069628</t>
  </si>
  <si>
    <t>C1578</t>
  </si>
  <si>
    <t>124款中框</t>
  </si>
  <si>
    <t>069627</t>
  </si>
  <si>
    <t>C1577</t>
  </si>
  <si>
    <t>A050601000549-R0</t>
  </si>
  <si>
    <t>069630</t>
  </si>
  <si>
    <t>C1580</t>
  </si>
  <si>
    <t>P内核</t>
  </si>
  <si>
    <t>多年未生产</t>
  </si>
  <si>
    <t>C1515</t>
  </si>
  <si>
    <t>导风条(C模)</t>
  </si>
  <si>
    <t>067853</t>
  </si>
  <si>
    <t>C1595</t>
  </si>
  <si>
    <t>067848</t>
  </si>
  <si>
    <t>C1590</t>
  </si>
  <si>
    <t>P114A电镀条左+右</t>
  </si>
  <si>
    <t>067849</t>
    <phoneticPr fontId="1" type="noConversion"/>
  </si>
  <si>
    <t>C1591</t>
  </si>
  <si>
    <t>A050601000308-R0</t>
    <phoneticPr fontId="6" type="noConversion"/>
  </si>
  <si>
    <t>P114B上电镀条</t>
  </si>
  <si>
    <t>068441</t>
  </si>
  <si>
    <t>C1682</t>
  </si>
  <si>
    <t>P导风条D模</t>
  </si>
  <si>
    <t>068679</t>
  </si>
  <si>
    <t>P134款装饰条</t>
  </si>
  <si>
    <t>062421</t>
  </si>
  <si>
    <t>C1110</t>
  </si>
  <si>
    <t>P系列轴套</t>
  </si>
  <si>
    <t>X系列</t>
  </si>
  <si>
    <t>迅兴</t>
  </si>
  <si>
    <t>069355</t>
  </si>
  <si>
    <t>M1403007</t>
  </si>
  <si>
    <t>A050601002213-R0</t>
  </si>
  <si>
    <t>X151款装饰条</t>
  </si>
  <si>
    <t>069357</t>
  </si>
  <si>
    <t>M1403008</t>
  </si>
  <si>
    <t>A050601002212-R0</t>
  </si>
  <si>
    <t>X151款电镀条</t>
  </si>
  <si>
    <t>069356</t>
  </si>
  <si>
    <t>M1403005</t>
  </si>
  <si>
    <t>A050601002374-R0</t>
  </si>
  <si>
    <t>X115款装饰条</t>
  </si>
  <si>
    <t>067255</t>
  </si>
  <si>
    <t>C1397</t>
  </si>
  <si>
    <t>X104款款装饰条</t>
  </si>
  <si>
    <t>CG/A020713</t>
  </si>
  <si>
    <t>X123款装饰条</t>
  </si>
  <si>
    <t>069052</t>
  </si>
  <si>
    <t>CG/A020613</t>
  </si>
  <si>
    <t>X123款面板</t>
  </si>
  <si>
    <t>066497</t>
  </si>
  <si>
    <t>C1399</t>
  </si>
  <si>
    <t>X108款面板</t>
  </si>
  <si>
    <t>069055</t>
  </si>
  <si>
    <t>CG/A020913</t>
  </si>
  <si>
    <t>X139款面板</t>
  </si>
  <si>
    <t>CG/A021013</t>
  </si>
  <si>
    <t>X139装饰条</t>
  </si>
  <si>
    <t>067481</t>
  </si>
  <si>
    <t>C1377</t>
  </si>
  <si>
    <t>X107款面板</t>
  </si>
  <si>
    <t>067845</t>
  </si>
  <si>
    <t>C1587</t>
  </si>
  <si>
    <t>067497</t>
  </si>
  <si>
    <t>C1533</t>
  </si>
  <si>
    <t>A050601000833-R0</t>
    <phoneticPr fontId="6" type="noConversion"/>
  </si>
  <si>
    <t>X128款面板</t>
  </si>
  <si>
    <t>NY13028</t>
  </si>
  <si>
    <t>W139款装饰条（J内核共用）</t>
  </si>
  <si>
    <t>W系列</t>
  </si>
  <si>
    <t>2017年：25.3
2018年：9.4
2019年：0.78</t>
  </si>
  <si>
    <t>WB内核163A款装饰板1/2</t>
  </si>
  <si>
    <t>BLS15061</t>
  </si>
  <si>
    <t>WB内核165款面板</t>
  </si>
  <si>
    <t>0610975</t>
  </si>
  <si>
    <t>DG1506072</t>
  </si>
  <si>
    <t>A050601003105-R0</t>
    <phoneticPr fontId="6" type="noConversion"/>
  </si>
  <si>
    <t>WB164款面板</t>
  </si>
  <si>
    <t>德高</t>
  </si>
  <si>
    <t>C1074</t>
  </si>
  <si>
    <t>70W中框A</t>
  </si>
  <si>
    <t>062295</t>
  </si>
  <si>
    <t>C1076</t>
  </si>
  <si>
    <t>70W87/88款面板</t>
  </si>
  <si>
    <t>C1085</t>
  </si>
  <si>
    <t>70W导风条</t>
  </si>
  <si>
    <t>062395</t>
  </si>
  <si>
    <t>TS80268</t>
  </si>
  <si>
    <t>70W94款面板</t>
  </si>
  <si>
    <t>062513</t>
  </si>
  <si>
    <t>C1125</t>
  </si>
  <si>
    <t>70W95款面板</t>
  </si>
  <si>
    <t>062516</t>
  </si>
  <si>
    <t>C1152</t>
  </si>
  <si>
    <t>70W98款面板</t>
  </si>
  <si>
    <t>C1238</t>
  </si>
  <si>
    <t>C1239</t>
  </si>
  <si>
    <t>C1254</t>
  </si>
  <si>
    <t>A050601001300-R0</t>
  </si>
  <si>
    <t>W105款面板</t>
  </si>
  <si>
    <t>065017</t>
  </si>
  <si>
    <t>CG/A040809</t>
  </si>
  <si>
    <t>W108款面板体</t>
  </si>
  <si>
    <t>CG/A040909</t>
  </si>
  <si>
    <t>108款装饰条</t>
  </si>
  <si>
    <t>065364</t>
  </si>
  <si>
    <t>C1280</t>
  </si>
  <si>
    <t>C1284</t>
  </si>
  <si>
    <t>111款/107款面板</t>
  </si>
  <si>
    <t>066502</t>
  </si>
  <si>
    <t>C1419</t>
  </si>
  <si>
    <t>066930</t>
  </si>
  <si>
    <t>CG/A041110</t>
  </si>
  <si>
    <t>A050601000068-R0</t>
    <phoneticPr fontId="6" type="noConversion"/>
  </si>
  <si>
    <t>119款面板</t>
  </si>
  <si>
    <t>CG/A041510</t>
  </si>
  <si>
    <t>119款装饰板</t>
  </si>
  <si>
    <t>067265</t>
  </si>
  <si>
    <t>C1475</t>
  </si>
  <si>
    <t>51款面板</t>
  </si>
  <si>
    <t>067321</t>
  </si>
  <si>
    <t>K01555</t>
  </si>
  <si>
    <t>K01562</t>
  </si>
  <si>
    <t>391990323R</t>
    <phoneticPr fontId="6" type="noConversion"/>
  </si>
  <si>
    <t>123款装饰板</t>
  </si>
  <si>
    <t>067496</t>
  </si>
  <si>
    <t>C1532</t>
  </si>
  <si>
    <t>K01735</t>
  </si>
  <si>
    <t>K01736</t>
  </si>
  <si>
    <t>WC127款中框</t>
  </si>
  <si>
    <t>068218</t>
    <phoneticPr fontId="1" type="noConversion"/>
  </si>
  <si>
    <t>K01737</t>
  </si>
  <si>
    <t>A050601000685-R0  A050601000686-A0</t>
    <phoneticPr fontId="6" type="noConversion"/>
  </si>
  <si>
    <t>127款左右镶块</t>
  </si>
  <si>
    <t>068219</t>
  </si>
  <si>
    <t>K01738</t>
  </si>
  <si>
    <t>A050601000689-R0</t>
    <phoneticPr fontId="6" type="noConversion"/>
  </si>
  <si>
    <t>068476</t>
  </si>
  <si>
    <t>1W060055A</t>
  </si>
  <si>
    <t>WC151款装饰条</t>
  </si>
  <si>
    <t>NY13082</t>
  </si>
  <si>
    <t>149款装饰条</t>
  </si>
  <si>
    <t>WB系列</t>
  </si>
  <si>
    <t>产品批锋大</t>
  </si>
  <si>
    <t>069674</t>
    <phoneticPr fontId="1" type="noConversion"/>
  </si>
  <si>
    <t>C1853</t>
  </si>
  <si>
    <t>A050601001730-R0</t>
    <phoneticPr fontId="6" type="noConversion"/>
  </si>
  <si>
    <t>WB138款面板</t>
  </si>
  <si>
    <t>C1852</t>
  </si>
  <si>
    <t>WB137款装饰条</t>
  </si>
  <si>
    <t>CG/A020512</t>
  </si>
  <si>
    <t>C1851</t>
  </si>
  <si>
    <t>WB137款面板体</t>
  </si>
  <si>
    <t>069873</t>
  </si>
  <si>
    <t>NY15002</t>
  </si>
  <si>
    <t>WB154款面板</t>
  </si>
  <si>
    <t>TS807076</t>
  </si>
  <si>
    <t>062250</t>
  </si>
  <si>
    <t>0807078</t>
  </si>
  <si>
    <t>70W75款面板</t>
  </si>
  <si>
    <t>068684</t>
  </si>
  <si>
    <t>NY13027</t>
  </si>
  <si>
    <t>139款面板</t>
  </si>
  <si>
    <t>062253</t>
  </si>
  <si>
    <t>0807079</t>
  </si>
  <si>
    <t>0610063</t>
  </si>
  <si>
    <t>C1869</t>
  </si>
  <si>
    <t>W99-102面板架</t>
  </si>
  <si>
    <t>0807077</t>
  </si>
  <si>
    <t>70W-81款面板</t>
  </si>
  <si>
    <t>067854</t>
  </si>
  <si>
    <t>C1596</t>
  </si>
  <si>
    <t>W123装饰条+显示镜片</t>
  </si>
  <si>
    <t>刘欣</t>
  </si>
  <si>
    <t>068467</t>
    <phoneticPr fontId="1" type="noConversion"/>
  </si>
  <si>
    <t>1W060056A</t>
  </si>
  <si>
    <t>A050601001257-R0</t>
    <phoneticPr fontId="6" type="noConversion"/>
  </si>
  <si>
    <t>WC151款电镀条</t>
  </si>
  <si>
    <t>067324</t>
  </si>
  <si>
    <t>K01558</t>
  </si>
  <si>
    <t>066942</t>
  </si>
  <si>
    <t>CG/A040710</t>
  </si>
  <si>
    <t>W系列118款镜片</t>
  </si>
  <si>
    <t>062378</t>
  </si>
  <si>
    <t>C1127</t>
  </si>
  <si>
    <t>95款镜片</t>
  </si>
  <si>
    <t>062377</t>
  </si>
  <si>
    <t>C1126</t>
  </si>
  <si>
    <t>95款镜片（通用）</t>
  </si>
  <si>
    <t>066822</t>
  </si>
  <si>
    <t>C1439</t>
  </si>
  <si>
    <t>066935</t>
  </si>
  <si>
    <t>CG/A041610</t>
  </si>
  <si>
    <t>119款镜片（通用）</t>
  </si>
  <si>
    <t>BLS14047</t>
  </si>
  <si>
    <t>B内核155款面板</t>
  </si>
  <si>
    <t>B内核</t>
  </si>
  <si>
    <t>C1864</t>
  </si>
  <si>
    <t>B内核106款面板体</t>
  </si>
  <si>
    <t>069225</t>
  </si>
  <si>
    <t>C1867</t>
  </si>
  <si>
    <t>B内核123款装饰条</t>
  </si>
  <si>
    <t>069224</t>
    <phoneticPr fontId="1" type="noConversion"/>
  </si>
  <si>
    <t>C1866</t>
  </si>
  <si>
    <t>A050601001820-R0</t>
    <phoneticPr fontId="6" type="noConversion"/>
  </si>
  <si>
    <t>B内核123款面板体</t>
  </si>
  <si>
    <t>C1865</t>
  </si>
  <si>
    <t>B内核81款面板</t>
  </si>
  <si>
    <t>0610202</t>
  </si>
  <si>
    <t>CG/A020715</t>
  </si>
  <si>
    <t>B内核163A装饰条1/2</t>
  </si>
  <si>
    <t>0611289</t>
  </si>
  <si>
    <t>DG1507087</t>
  </si>
  <si>
    <t>B内核167款面板</t>
  </si>
  <si>
    <t>0610098</t>
  </si>
  <si>
    <t>BLS15058</t>
  </si>
  <si>
    <t>B内核165款装饰板</t>
  </si>
  <si>
    <t>C0472</t>
  </si>
  <si>
    <t>A050699000167-R0</t>
  </si>
  <si>
    <t>32款同步电机偏心轮</t>
  </si>
  <si>
    <t>无法识别</t>
  </si>
  <si>
    <t>C0677</t>
  </si>
  <si>
    <t>46：50新风门推杆座</t>
  </si>
  <si>
    <t>06001090</t>
  </si>
  <si>
    <t>C0676</t>
  </si>
  <si>
    <t>50窗机新风门推杆</t>
  </si>
  <si>
    <t>浙江时代</t>
  </si>
  <si>
    <t>ZG0037</t>
  </si>
  <si>
    <t>C0846</t>
  </si>
  <si>
    <t>07/50窗机横向导风叶片</t>
  </si>
  <si>
    <t>0610721</t>
  </si>
  <si>
    <t>C1957</t>
  </si>
  <si>
    <t>A050607000239-R0</t>
  </si>
  <si>
    <t>N07过线套（TL-GXT-C02）
或叫N07U型压线扣</t>
  </si>
  <si>
    <t>066112</t>
  </si>
  <si>
    <t>C1349</t>
  </si>
  <si>
    <t>A050607000096-R0</t>
  </si>
  <si>
    <t>07款出风门</t>
  </si>
  <si>
    <t>066111</t>
  </si>
  <si>
    <t>A050607000099-R0</t>
  </si>
  <si>
    <t>Q07款新风门</t>
  </si>
  <si>
    <t>C1163</t>
  </si>
  <si>
    <t>12K07款新风门</t>
  </si>
  <si>
    <t>063826</t>
  </si>
  <si>
    <t>C1165</t>
  </si>
  <si>
    <t>063827</t>
  </si>
  <si>
    <t>C1166</t>
  </si>
  <si>
    <t>394990153B</t>
  </si>
  <si>
    <t>12K导风叶片连杆</t>
  </si>
  <si>
    <t>062518</t>
  </si>
  <si>
    <t>C1174</t>
  </si>
  <si>
    <t>9K07款导风叶片</t>
  </si>
  <si>
    <t>062520</t>
  </si>
  <si>
    <t>C1176</t>
  </si>
  <si>
    <t>394050011R</t>
  </si>
  <si>
    <t>9K07款过滤网</t>
  </si>
  <si>
    <t>062522</t>
  </si>
  <si>
    <t>C1178</t>
  </si>
  <si>
    <t>9K07款导风框</t>
  </si>
  <si>
    <t>062523</t>
  </si>
  <si>
    <t>C1179</t>
  </si>
  <si>
    <t>C1180</t>
  </si>
  <si>
    <t>9K07款机械式控制面板</t>
  </si>
  <si>
    <t>C1160</t>
  </si>
  <si>
    <t>07款12K面板</t>
  </si>
  <si>
    <t>C1164</t>
  </si>
  <si>
    <t>A050607000207-R0</t>
  </si>
  <si>
    <t>07款35风叶框</t>
  </si>
  <si>
    <t>C1173</t>
  </si>
  <si>
    <t>9K07款进风格栅</t>
  </si>
  <si>
    <t>C1177</t>
  </si>
  <si>
    <t xml:space="preserve">A050699000141-R0 </t>
  </si>
  <si>
    <t>9K07款风叶框</t>
  </si>
  <si>
    <t>062519</t>
  </si>
  <si>
    <t>C1175</t>
  </si>
  <si>
    <t>A050699000143-R0</t>
  </si>
  <si>
    <t>9K07款导风叶片连杆</t>
  </si>
  <si>
    <t>C1182</t>
  </si>
  <si>
    <t>1050607000001-R0</t>
  </si>
  <si>
    <t>C1597</t>
  </si>
  <si>
    <t>9K08款进风格栅</t>
  </si>
  <si>
    <t>069610</t>
    <phoneticPr fontId="1" type="noConversion"/>
  </si>
  <si>
    <t>C1652</t>
  </si>
  <si>
    <t>A050607000163-R0</t>
    <phoneticPr fontId="11" type="noConversion"/>
  </si>
  <si>
    <t>三星7K面板格栅</t>
  </si>
  <si>
    <t>068457</t>
  </si>
  <si>
    <t>C1653</t>
  </si>
  <si>
    <t>A050607000082-R0</t>
  </si>
  <si>
    <t>三星12K面板格栅</t>
  </si>
  <si>
    <t>C1161</t>
  </si>
  <si>
    <t>07款12K进风格栅</t>
  </si>
  <si>
    <t>060261</t>
  </si>
  <si>
    <t>060209</t>
  </si>
  <si>
    <t>060208</t>
  </si>
  <si>
    <t>060212</t>
  </si>
  <si>
    <t>060216</t>
  </si>
  <si>
    <t>060213</t>
  </si>
  <si>
    <t>060214</t>
  </si>
  <si>
    <t>060215</t>
  </si>
  <si>
    <t>50款顶盖板</t>
  </si>
  <si>
    <t>池远静</t>
  </si>
  <si>
    <t>2017年：12.4
2018年：8.1
2019年：3.74</t>
  </si>
  <si>
    <t>069272</t>
    <phoneticPr fontId="1" type="noConversion"/>
  </si>
  <si>
    <t>C1800</t>
  </si>
  <si>
    <t>A050999000546-R0</t>
    <phoneticPr fontId="6" type="noConversion"/>
  </si>
  <si>
    <t>50款出风框（上框架）</t>
  </si>
  <si>
    <t>C1803</t>
  </si>
  <si>
    <t>50款左/右导风条</t>
  </si>
  <si>
    <t>069275</t>
    <phoneticPr fontId="1" type="noConversion"/>
  </si>
  <si>
    <t>C1804</t>
  </si>
  <si>
    <t>A050603000326-B0
A050603000327-R0</t>
    <phoneticPr fontId="6" type="noConversion"/>
  </si>
  <si>
    <t>50款底座</t>
  </si>
  <si>
    <t>069277</t>
  </si>
  <si>
    <t>C1806</t>
  </si>
  <si>
    <t>A050603000342-R0
A050603000343-R0</t>
    <phoneticPr fontId="6" type="noConversion"/>
  </si>
  <si>
    <t>50款装饰条3/4</t>
  </si>
  <si>
    <t>069278</t>
    <phoneticPr fontId="1" type="noConversion"/>
  </si>
  <si>
    <t>C1807</t>
  </si>
  <si>
    <t>A050603000344-R0
A050603000345-R0</t>
    <phoneticPr fontId="6" type="noConversion"/>
  </si>
  <si>
    <t>50款装饰条5/6</t>
  </si>
  <si>
    <t>069281</t>
    <phoneticPr fontId="1" type="noConversion"/>
  </si>
  <si>
    <t>C1810</t>
  </si>
  <si>
    <t>A050999000518-B0</t>
    <phoneticPr fontId="6" type="noConversion"/>
  </si>
  <si>
    <t>50款左右进风框</t>
  </si>
  <si>
    <t>C1811</t>
  </si>
  <si>
    <t>50款左右进风格栅</t>
  </si>
  <si>
    <t>069286</t>
  </si>
  <si>
    <t>C1816</t>
  </si>
  <si>
    <t>A050603000328-R0</t>
    <phoneticPr fontId="6" type="noConversion"/>
  </si>
  <si>
    <t>50款限位块</t>
  </si>
  <si>
    <t>C1870</t>
  </si>
  <si>
    <t>50款导风条中支撑</t>
  </si>
  <si>
    <t>069279</t>
  </si>
  <si>
    <t>C1808</t>
  </si>
  <si>
    <t>A050603000969-R0</t>
    <phoneticPr fontId="6" type="noConversion"/>
  </si>
  <si>
    <t>50款柜机玻璃框架</t>
  </si>
  <si>
    <t>06000287</t>
  </si>
  <si>
    <t>A0331</t>
  </si>
  <si>
    <t>何星星</t>
  </si>
  <si>
    <t>06000292</t>
  </si>
  <si>
    <t>W0124</t>
  </si>
  <si>
    <t>3P/5P02款中盖板</t>
  </si>
  <si>
    <t>06000294</t>
  </si>
  <si>
    <t>W0126</t>
  </si>
  <si>
    <t>3P5P02款上装饰条</t>
  </si>
  <si>
    <t>06000295</t>
  </si>
  <si>
    <t>392140207B</t>
  </si>
  <si>
    <t>5P02款镜片</t>
  </si>
  <si>
    <t>06000296</t>
  </si>
  <si>
    <t>W0134</t>
  </si>
  <si>
    <t>5P02款操作板盒盖</t>
  </si>
  <si>
    <t>06000297</t>
  </si>
  <si>
    <t>K1901420032</t>
  </si>
  <si>
    <t>06000299</t>
  </si>
  <si>
    <t>W0137</t>
  </si>
  <si>
    <t>5P02款左右按键/小按钮</t>
  </si>
  <si>
    <t>06000300</t>
  </si>
  <si>
    <t>W0127</t>
  </si>
  <si>
    <t>5P02款出风口</t>
  </si>
  <si>
    <t>06000301</t>
  </si>
  <si>
    <t>W0129</t>
  </si>
  <si>
    <t>06000302</t>
  </si>
  <si>
    <t>W0130</t>
  </si>
  <si>
    <t>5P直连杆</t>
  </si>
  <si>
    <t>06000303</t>
  </si>
  <si>
    <t>W0131</t>
  </si>
  <si>
    <t>5P垂直风叶</t>
  </si>
  <si>
    <t>06000304</t>
  </si>
  <si>
    <t>W0132</t>
  </si>
  <si>
    <t>3P/5P水平风叶</t>
  </si>
  <si>
    <t>06000305</t>
  </si>
  <si>
    <t>W0133</t>
  </si>
  <si>
    <t>5P横导风条中连杆/02款叶片支架</t>
  </si>
  <si>
    <t>06000307</t>
  </si>
  <si>
    <t>W0138</t>
  </si>
  <si>
    <t>5P02款螺钉盖</t>
  </si>
  <si>
    <t>06000494</t>
  </si>
  <si>
    <t>3P/5P22款中盖</t>
  </si>
  <si>
    <t>华达</t>
  </si>
  <si>
    <t>06000495</t>
  </si>
  <si>
    <t>W0159</t>
  </si>
  <si>
    <t>5P22款操作板盒/电控盒</t>
  </si>
  <si>
    <t>06000497</t>
  </si>
  <si>
    <t>A0435</t>
  </si>
  <si>
    <t>5P22款接收窗</t>
  </si>
  <si>
    <t>06000498</t>
  </si>
  <si>
    <t>A0436</t>
  </si>
  <si>
    <t>5P/22款透明显示镜片</t>
  </si>
  <si>
    <t>06000313</t>
  </si>
  <si>
    <t>A0431</t>
  </si>
  <si>
    <t>100060234R</t>
  </si>
  <si>
    <t>W0051</t>
  </si>
  <si>
    <t>06000919</t>
  </si>
  <si>
    <t>2P21/33款横向导风条A（A模）</t>
  </si>
  <si>
    <t>06001128</t>
  </si>
  <si>
    <t>C0513</t>
  </si>
  <si>
    <t>2P22/17款操作面板框新</t>
  </si>
  <si>
    <t>C0719</t>
  </si>
  <si>
    <t>120P风管机接水盘出水管</t>
  </si>
  <si>
    <t>C0795</t>
  </si>
  <si>
    <t>38/39/40款上面框支撑板1/2</t>
  </si>
  <si>
    <t>060073</t>
  </si>
  <si>
    <t>C0857</t>
  </si>
  <si>
    <t>2P17款新箱体底座</t>
  </si>
  <si>
    <t>060074</t>
  </si>
  <si>
    <t>C0858</t>
  </si>
  <si>
    <t>2P22款底座</t>
  </si>
  <si>
    <t>060075</t>
  </si>
  <si>
    <t>C0859</t>
  </si>
  <si>
    <t>2P28款底座</t>
  </si>
  <si>
    <t>C0738</t>
  </si>
  <si>
    <t>25款下面板</t>
  </si>
  <si>
    <t>060169</t>
  </si>
  <si>
    <t>C0822</t>
  </si>
  <si>
    <t>X3系列27款柜机中盖板</t>
  </si>
  <si>
    <t>060171</t>
  </si>
  <si>
    <t>C0824</t>
  </si>
  <si>
    <t>X3系列27款柜机底座</t>
  </si>
  <si>
    <t>060172</t>
  </si>
  <si>
    <t>C0825</t>
  </si>
  <si>
    <t>X3系列27款柜机上面板</t>
  </si>
  <si>
    <t>060173</t>
  </si>
  <si>
    <t>C0826</t>
  </si>
  <si>
    <t>X3系列27款柜机下面板</t>
  </si>
  <si>
    <t>C0827</t>
  </si>
  <si>
    <t>X3系列27款柜机操作板后盖</t>
  </si>
  <si>
    <t>060177</t>
  </si>
  <si>
    <t>C0830</t>
  </si>
  <si>
    <t>X3系列27款柜机左、右进风格栅</t>
  </si>
  <si>
    <t>C0831</t>
  </si>
  <si>
    <t>X3系列27款柜机上/中/下装饰条</t>
  </si>
  <si>
    <t>C0820</t>
  </si>
  <si>
    <t>X3系列27/29款柜机装饰圈</t>
  </si>
  <si>
    <t>X3系列柜机</t>
  </si>
  <si>
    <t>C0819</t>
  </si>
  <si>
    <t>X3系列27/29款柜机按键</t>
  </si>
  <si>
    <t>C0927</t>
  </si>
  <si>
    <t>2P29款底座</t>
  </si>
  <si>
    <t>061708</t>
  </si>
  <si>
    <t>C0969</t>
  </si>
  <si>
    <t>2P柜机21/33款中盖板A</t>
  </si>
  <si>
    <t>061964</t>
  </si>
  <si>
    <t>CG/A150107</t>
  </si>
  <si>
    <t>2P32款顶盖</t>
  </si>
  <si>
    <t>K0980、C5093</t>
  </si>
  <si>
    <t>2P32款顶盖板</t>
  </si>
  <si>
    <t>CG/A150307</t>
  </si>
  <si>
    <t>2P32款出风口</t>
  </si>
  <si>
    <t>CG/A150407</t>
  </si>
  <si>
    <t>2P32款北奥之光出风口上装饰条</t>
  </si>
  <si>
    <t>061968</t>
  </si>
  <si>
    <t>CG/A150507</t>
  </si>
  <si>
    <t>2P32款横向导风条AB</t>
  </si>
  <si>
    <t>CG/A151107</t>
  </si>
  <si>
    <t>2P32款左右进风格栅</t>
  </si>
  <si>
    <t>CG/A151307</t>
  </si>
  <si>
    <t>2P32款左右侧过滤网</t>
  </si>
  <si>
    <t>CG/A151407</t>
  </si>
  <si>
    <t>2P32款底侧过滤网</t>
  </si>
  <si>
    <t>061978</t>
  </si>
  <si>
    <t>CG/A151507</t>
  </si>
  <si>
    <t>2P32款钢化玻璃固定框</t>
  </si>
  <si>
    <t>CG/A151607</t>
  </si>
  <si>
    <t>2P32款钢玻璃下装饰条</t>
  </si>
  <si>
    <t>061980</t>
  </si>
  <si>
    <t>CG/A151707</t>
  </si>
  <si>
    <t>2P32款北奥之光操作显示板底座</t>
  </si>
  <si>
    <t>K0979</t>
  </si>
  <si>
    <t>2P32款底座</t>
  </si>
  <si>
    <t>CG/A150607</t>
  </si>
  <si>
    <t>2P32款步进电机摇臂</t>
  </si>
  <si>
    <t>062232</t>
  </si>
  <si>
    <t>C1041</t>
  </si>
  <si>
    <t>2P柜机35款中盖板</t>
  </si>
  <si>
    <t>062510</t>
  </si>
  <si>
    <t>C1044</t>
  </si>
  <si>
    <t>2P34款中盖板</t>
  </si>
  <si>
    <t>062511</t>
  </si>
  <si>
    <t>C1045</t>
  </si>
  <si>
    <t>2P34款按键装饰圈</t>
  </si>
  <si>
    <t>C1046</t>
  </si>
  <si>
    <t>2P34款电源按键</t>
  </si>
  <si>
    <t>061972</t>
  </si>
  <si>
    <t>CG/A150907</t>
  </si>
  <si>
    <t>2P32款遥控器盒</t>
  </si>
  <si>
    <t>061970</t>
  </si>
  <si>
    <t>CG/A150707</t>
  </si>
  <si>
    <t>2P32款竖导风条连杆</t>
  </si>
  <si>
    <t>061971</t>
  </si>
  <si>
    <t>CG/A150807</t>
  </si>
  <si>
    <t>2P32款竖向导风条</t>
  </si>
  <si>
    <t>061981</t>
  </si>
  <si>
    <t>CG/A151807</t>
  </si>
  <si>
    <t>2P柜机32款51底座（北奥之光）</t>
  </si>
  <si>
    <t>061965</t>
  </si>
  <si>
    <t>CG/A150207</t>
  </si>
  <si>
    <t>2P32款上面板框（北奥之光）</t>
  </si>
  <si>
    <t>061975</t>
  </si>
  <si>
    <t>CG/A151207</t>
  </si>
  <si>
    <t>2P柜机32款左右进风格栅盖/架（北奥之光）</t>
  </si>
  <si>
    <t>065767</t>
  </si>
  <si>
    <t>C1306</t>
  </si>
  <si>
    <t>38款柜机底座</t>
  </si>
  <si>
    <t>065769</t>
  </si>
  <si>
    <t>C1308</t>
  </si>
  <si>
    <t>38款遥控器盒架</t>
  </si>
  <si>
    <t>C1309</t>
  </si>
  <si>
    <t>38款档风板</t>
  </si>
  <si>
    <t>C1310</t>
  </si>
  <si>
    <t>38款齿条</t>
  </si>
  <si>
    <t>C1312</t>
  </si>
  <si>
    <t>38款操作面板</t>
  </si>
  <si>
    <t>C1313</t>
  </si>
  <si>
    <t>38款电机固定板</t>
  </si>
  <si>
    <t>C1315</t>
  </si>
  <si>
    <t>38款横导风条</t>
  </si>
  <si>
    <t>C1316</t>
  </si>
  <si>
    <t>38款上盖板铰链</t>
  </si>
  <si>
    <t>C1317</t>
  </si>
  <si>
    <t>38款横导风条连杆</t>
  </si>
  <si>
    <t>C1319</t>
  </si>
  <si>
    <t>38款竖导风条连杆</t>
  </si>
  <si>
    <t>C1320</t>
  </si>
  <si>
    <t>38款坚导风条</t>
  </si>
  <si>
    <t>065782</t>
  </si>
  <si>
    <t>C1321</t>
  </si>
  <si>
    <t>38款上盖板</t>
  </si>
  <si>
    <t>065790</t>
  </si>
  <si>
    <t>C1329</t>
  </si>
  <si>
    <t>38款顶盖板</t>
  </si>
  <si>
    <t>C1330</t>
  </si>
  <si>
    <t>38款遥控器盒</t>
  </si>
  <si>
    <t>065768</t>
  </si>
  <si>
    <t>C1307</t>
  </si>
  <si>
    <t>38款按键</t>
  </si>
  <si>
    <t>065779</t>
  </si>
  <si>
    <t>C1318</t>
  </si>
  <si>
    <t>38款出风框</t>
  </si>
  <si>
    <t>065783</t>
  </si>
  <si>
    <t>C1322</t>
  </si>
  <si>
    <t>38款上面板框</t>
  </si>
  <si>
    <t>065785</t>
  </si>
  <si>
    <t>C1324</t>
  </si>
  <si>
    <t>38款下面板框</t>
  </si>
  <si>
    <t>065787</t>
  </si>
  <si>
    <t>C1326</t>
  </si>
  <si>
    <t>38款左/右进风格栅</t>
  </si>
  <si>
    <t>065786</t>
  </si>
  <si>
    <t>C1325</t>
  </si>
  <si>
    <t>38款左/右进风格栅盖</t>
  </si>
  <si>
    <t>C1311</t>
  </si>
  <si>
    <t>38款侧过滤网</t>
  </si>
  <si>
    <t>067238</t>
  </si>
  <si>
    <t>K01568</t>
  </si>
  <si>
    <t>392140449R</t>
    <phoneticPr fontId="6" type="noConversion"/>
  </si>
  <si>
    <t>39款主控板盒</t>
  </si>
  <si>
    <t>068423</t>
  </si>
  <si>
    <t>C1722</t>
  </si>
  <si>
    <t>48/49款机械操作板盒</t>
  </si>
  <si>
    <t>A0426</t>
  </si>
  <si>
    <t>C0514</t>
  </si>
  <si>
    <t>2P：17款南海明珠按键</t>
  </si>
  <si>
    <t>K01566</t>
  </si>
  <si>
    <t>39款中盖板</t>
  </si>
  <si>
    <t>067240</t>
  </si>
  <si>
    <t>K01567</t>
  </si>
  <si>
    <t>39款操作板底盖</t>
  </si>
  <si>
    <t>068412</t>
  </si>
  <si>
    <t>C1547</t>
  </si>
  <si>
    <t>2P43款上面板框</t>
  </si>
  <si>
    <t>060076</t>
  </si>
  <si>
    <t>C0860</t>
  </si>
  <si>
    <t>新箱体2P柜机底座22款顶盖</t>
  </si>
  <si>
    <t>C1042</t>
  </si>
  <si>
    <t>51柜机35款操作板后盖（真爱）</t>
  </si>
  <si>
    <t>06000928</t>
  </si>
  <si>
    <t>W0054</t>
  </si>
  <si>
    <t>2P21款竖导风条（A模）</t>
  </si>
  <si>
    <t>069037</t>
  </si>
  <si>
    <t>CG/A010113</t>
  </si>
  <si>
    <t xml:space="preserve">高端柜机左、右侧出风框 </t>
  </si>
  <si>
    <t>高端柜机/51柜机</t>
  </si>
  <si>
    <t>069038</t>
  </si>
  <si>
    <t>CG/A010213</t>
  </si>
  <si>
    <t>高端柜机齿轮</t>
  </si>
  <si>
    <t>高端柜机/51</t>
  </si>
  <si>
    <t>069039</t>
  </si>
  <si>
    <t>CG/A010313</t>
  </si>
  <si>
    <t>高端柜机齿条</t>
  </si>
  <si>
    <t>069040</t>
  </si>
  <si>
    <t>CG/A010413</t>
  </si>
  <si>
    <t xml:space="preserve">高端柜机左、右侧进风框 </t>
  </si>
  <si>
    <t>CG/A010513</t>
  </si>
  <si>
    <t>A050603000371-R0</t>
  </si>
  <si>
    <t>高端柜机顶出风横导风条</t>
  </si>
  <si>
    <t>069042</t>
  </si>
  <si>
    <t>CG/A010613</t>
  </si>
  <si>
    <t>高端柜机顶升横导风条连杆</t>
  </si>
  <si>
    <t>069044</t>
  </si>
  <si>
    <t>CG/A010813</t>
  </si>
  <si>
    <t>高端柜机顶升机构固定框</t>
  </si>
  <si>
    <t>069045</t>
  </si>
  <si>
    <t>CG/A010913</t>
  </si>
  <si>
    <t>高端柜机顶升前面板</t>
  </si>
  <si>
    <t>CG/A011013</t>
  </si>
  <si>
    <t>高端柜机顶升竖导风条</t>
  </si>
  <si>
    <t>069023</t>
  </si>
  <si>
    <t>CG/A011113</t>
  </si>
  <si>
    <t>高端柜机顶升竖导风条连杆</t>
  </si>
  <si>
    <t>069024</t>
  </si>
  <si>
    <t>CG/A011213</t>
  </si>
  <si>
    <t>高端柜机顶升中杆</t>
  </si>
  <si>
    <t>069026</t>
  </si>
  <si>
    <t>高端柜机滑轮</t>
  </si>
  <si>
    <t>069027</t>
  </si>
  <si>
    <t>CG/A011513</t>
  </si>
  <si>
    <t>A050603000361-R0</t>
  </si>
  <si>
    <t>高端柜机柜机门电机固定盖</t>
  </si>
  <si>
    <t>069028</t>
  </si>
  <si>
    <t>CG/A011613</t>
  </si>
  <si>
    <t>高端柜机上面板</t>
  </si>
  <si>
    <t>069030</t>
  </si>
  <si>
    <t>CG/A011813</t>
  </si>
  <si>
    <t>高端柜机下面板</t>
  </si>
  <si>
    <t>069031</t>
  </si>
  <si>
    <t>CG/A011913</t>
  </si>
  <si>
    <t>高端柜机遥控器盒</t>
  </si>
  <si>
    <t>CG/A012013</t>
  </si>
  <si>
    <t>高端柜机遥控器盒架</t>
  </si>
  <si>
    <t>069033</t>
  </si>
  <si>
    <t>CG/A012113</t>
  </si>
  <si>
    <t>高端柜机底座</t>
  </si>
  <si>
    <t>069034</t>
  </si>
  <si>
    <t>CG/A012213</t>
  </si>
  <si>
    <t>高端柜机顶盖板</t>
  </si>
  <si>
    <t>069035</t>
  </si>
  <si>
    <t>CG/A012313</t>
  </si>
  <si>
    <t>A050603000386-R0</t>
    <phoneticPr fontId="6" type="noConversion"/>
  </si>
  <si>
    <t>高端柜机左过滤网</t>
  </si>
  <si>
    <t>069036</t>
  </si>
  <si>
    <t>高端柜机右过滤网</t>
  </si>
  <si>
    <t>068682</t>
  </si>
  <si>
    <t>BLS14003</t>
  </si>
  <si>
    <t>高端柜机滑块</t>
  </si>
  <si>
    <t>06000913</t>
  </si>
  <si>
    <t>W0047</t>
  </si>
  <si>
    <t>100190201R</t>
  </si>
  <si>
    <t>2005年</t>
  </si>
  <si>
    <t>063741</t>
  </si>
  <si>
    <t>CG/A012308</t>
  </si>
  <si>
    <t>下防层网\72柜机37款</t>
  </si>
  <si>
    <t>C1809</t>
  </si>
  <si>
    <t>50款转轴</t>
  </si>
  <si>
    <t>中间装饰板(02款)</t>
  </si>
  <si>
    <t>3/5P柜机</t>
  </si>
  <si>
    <t>2003年</t>
  </si>
  <si>
    <t>06000306</t>
  </si>
  <si>
    <t>063745</t>
  </si>
  <si>
    <t>392130225R</t>
  </si>
  <si>
    <t>063746</t>
  </si>
  <si>
    <t>A050603000275-R0</t>
  </si>
  <si>
    <t>063748</t>
  </si>
  <si>
    <t>392130227R</t>
  </si>
  <si>
    <t>392130230R</t>
  </si>
  <si>
    <t>063751</t>
  </si>
  <si>
    <t>CG/A010608</t>
  </si>
  <si>
    <t>063747</t>
  </si>
  <si>
    <t>392140303R</t>
  </si>
  <si>
    <t>063753</t>
  </si>
  <si>
    <t>392140306R</t>
  </si>
  <si>
    <t>063754</t>
  </si>
  <si>
    <t>063755</t>
  </si>
  <si>
    <t>063756</t>
  </si>
  <si>
    <t>392140307R</t>
  </si>
  <si>
    <t>063757</t>
  </si>
  <si>
    <t>063733</t>
  </si>
  <si>
    <t>063734</t>
  </si>
  <si>
    <t>392140313R</t>
  </si>
  <si>
    <t>063735</t>
  </si>
  <si>
    <t>392100008R</t>
  </si>
  <si>
    <t>063737</t>
  </si>
  <si>
    <t>392060072R</t>
  </si>
  <si>
    <t>063740</t>
  </si>
  <si>
    <t>CG/A140107</t>
  </si>
  <si>
    <t>392040112R</t>
  </si>
  <si>
    <t>志高三超王出风框</t>
  </si>
  <si>
    <t>三超王</t>
  </si>
  <si>
    <t>CG/A140207</t>
  </si>
  <si>
    <t>392050063R</t>
  </si>
  <si>
    <t>志高三超王中面板</t>
  </si>
  <si>
    <t>CG/A140307</t>
  </si>
  <si>
    <t>志高三超王装饰条(上、中、下）</t>
  </si>
  <si>
    <t>CG/A140407</t>
  </si>
  <si>
    <t>392140260R</t>
  </si>
  <si>
    <t>志高三超王纵连杆</t>
  </si>
  <si>
    <t>061986</t>
  </si>
  <si>
    <t>CG/A140507</t>
  </si>
  <si>
    <t>392140259R</t>
  </si>
  <si>
    <t>志高三超王纵向导风叶</t>
  </si>
  <si>
    <t>061987</t>
  </si>
  <si>
    <t>CG/A140607</t>
  </si>
  <si>
    <t>志高三超王横中杆、连杆</t>
  </si>
  <si>
    <t>061989</t>
  </si>
  <si>
    <t>CG/A140807</t>
  </si>
  <si>
    <t>392140255R</t>
  </si>
  <si>
    <t>志高三超王横向导风条摇臂</t>
  </si>
  <si>
    <t>061990</t>
  </si>
  <si>
    <t>CG/A140907</t>
  </si>
  <si>
    <t>392140368R</t>
  </si>
  <si>
    <t>志高三超王横向导风叶</t>
  </si>
  <si>
    <t>061991</t>
  </si>
  <si>
    <t>CG/A141007</t>
  </si>
  <si>
    <t>392140263R</t>
  </si>
  <si>
    <t>志高三超王上面板框架</t>
  </si>
  <si>
    <t>061992</t>
  </si>
  <si>
    <t>CG/A141107</t>
  </si>
  <si>
    <t>392140300R</t>
  </si>
  <si>
    <t>志高三超王上面板</t>
  </si>
  <si>
    <t>CG/A141207</t>
  </si>
  <si>
    <t>志高三超王齿条、压盖</t>
  </si>
  <si>
    <t>061994</t>
  </si>
  <si>
    <t>CG/A141307</t>
  </si>
  <si>
    <t>392990121R</t>
  </si>
  <si>
    <t>志高三超王电机压盖</t>
  </si>
  <si>
    <t>CG/A141507</t>
  </si>
  <si>
    <t>392990119R</t>
  </si>
  <si>
    <t>志高三超王左右导轨压条</t>
  </si>
  <si>
    <t>CG/A141607</t>
  </si>
  <si>
    <t>392990120R</t>
  </si>
  <si>
    <t>志高三超王中导轨压条</t>
  </si>
  <si>
    <t>CG/A141807</t>
  </si>
  <si>
    <t>392120042R</t>
  </si>
  <si>
    <t>志高三超王操作显示盒</t>
  </si>
  <si>
    <t>CG/A142007</t>
  </si>
  <si>
    <t>志高三超王左右进风格栅</t>
  </si>
  <si>
    <t>CG/A142407</t>
  </si>
  <si>
    <t>392990145R</t>
  </si>
  <si>
    <t>志高三超王螺钉盖</t>
  </si>
  <si>
    <t>062006</t>
  </si>
  <si>
    <t>CG/A142507</t>
  </si>
  <si>
    <t>志高三超王顶盖板</t>
  </si>
  <si>
    <t>CG/A142607</t>
  </si>
  <si>
    <t>志高三超王底座</t>
  </si>
  <si>
    <t>062009</t>
  </si>
  <si>
    <t>CG/A142807</t>
  </si>
  <si>
    <t>志高三超王接水盘</t>
  </si>
  <si>
    <t>CG/A142107</t>
  </si>
  <si>
    <t>志高三超王侧过滤网</t>
  </si>
  <si>
    <t>062003</t>
  </si>
  <si>
    <t>CG/A142207</t>
  </si>
  <si>
    <t>志高三超王下过滤网</t>
  </si>
  <si>
    <t>A050611000028-R0</t>
  </si>
  <si>
    <t>除湿机系列</t>
  </si>
  <si>
    <t>2017年：15.5
2018年：11.7
2019年：3.05</t>
  </si>
  <si>
    <t>C1822</t>
  </si>
  <si>
    <t>A050611000032-R0</t>
  </si>
  <si>
    <t>A050611000017-R0</t>
  </si>
  <si>
    <t>11款底盘</t>
  </si>
  <si>
    <t>069237</t>
  </si>
  <si>
    <t>C1825</t>
  </si>
  <si>
    <t>A050611000022-R0</t>
  </si>
  <si>
    <t>11款水口盖</t>
  </si>
  <si>
    <t>069238</t>
  </si>
  <si>
    <t>C1826</t>
  </si>
  <si>
    <t>A050609000059-R0</t>
  </si>
  <si>
    <t>11款过滤网</t>
  </si>
  <si>
    <t>C1827</t>
  </si>
  <si>
    <t>A050611000016-R0</t>
  </si>
  <si>
    <t>11款中隔板</t>
  </si>
  <si>
    <t>069240</t>
  </si>
  <si>
    <t>C1828</t>
  </si>
  <si>
    <t>A050611000034-R0</t>
  </si>
  <si>
    <t>11款水箱体</t>
  </si>
  <si>
    <t>C1829</t>
  </si>
  <si>
    <t>A050611000033-R0</t>
  </si>
  <si>
    <t>11款透明片</t>
  </si>
  <si>
    <t>C1830</t>
  </si>
  <si>
    <t>A050611000021-R0</t>
  </si>
  <si>
    <t>11款两器盖板</t>
  </si>
  <si>
    <t>C1831</t>
  </si>
  <si>
    <t>A050609000057-R0</t>
  </si>
  <si>
    <t>11款风道蜗壳</t>
  </si>
  <si>
    <t>069244</t>
  </si>
  <si>
    <t>C1832</t>
  </si>
  <si>
    <t>A050611000020-R0</t>
  </si>
  <si>
    <t>11款导风框</t>
  </si>
  <si>
    <t>069245</t>
  </si>
  <si>
    <t>C1833</t>
  </si>
  <si>
    <t>A050611000019-R0
A050611000023-R0</t>
  </si>
  <si>
    <t>11款中隔板侧盖+水位开关架</t>
  </si>
  <si>
    <t>069246</t>
    <phoneticPr fontId="1" type="noConversion"/>
  </si>
  <si>
    <t>C1834</t>
  </si>
  <si>
    <t>A050611000013-R0</t>
  </si>
  <si>
    <t>11款水箱抽手</t>
  </si>
  <si>
    <t>069247</t>
  </si>
  <si>
    <t>C1835</t>
  </si>
  <si>
    <t>A050611000030-R0</t>
  </si>
  <si>
    <t>11款水箱盖板</t>
  </si>
  <si>
    <t>C1836</t>
  </si>
  <si>
    <t>A050611000027-R0</t>
  </si>
  <si>
    <t>11款水浮盒</t>
  </si>
  <si>
    <t>069249</t>
  </si>
  <si>
    <t>C1837</t>
  </si>
  <si>
    <t>A050609000056-R0</t>
  </si>
  <si>
    <t>11款顶盖板</t>
  </si>
  <si>
    <t>C1838</t>
  </si>
  <si>
    <t>11款抽手</t>
  </si>
  <si>
    <t>C1839</t>
  </si>
  <si>
    <t>A050699000217-R0</t>
  </si>
  <si>
    <t>11款绕线扣</t>
  </si>
  <si>
    <t>C1840</t>
  </si>
  <si>
    <t>A050611000024-R0
A050611000018-R0</t>
  </si>
  <si>
    <t>11款导轨1+2</t>
  </si>
  <si>
    <t>06000571</t>
  </si>
  <si>
    <t>C0131</t>
  </si>
  <si>
    <t>100050014R</t>
    <phoneticPr fontId="6" type="noConversion"/>
  </si>
  <si>
    <t>03款小抽手</t>
  </si>
  <si>
    <t>06001113</t>
  </si>
  <si>
    <t>C0349</t>
  </si>
  <si>
    <t>06000579</t>
  </si>
  <si>
    <t>C0135</t>
  </si>
  <si>
    <t>大：100440225R
小：100440226R</t>
  </si>
  <si>
    <t>06000602</t>
    <phoneticPr fontId="1" type="noConversion"/>
  </si>
  <si>
    <t>C0145</t>
  </si>
  <si>
    <t>100440221R</t>
  </si>
  <si>
    <t>03款电器盒内件/开关支架/开关盒</t>
  </si>
  <si>
    <t>06000608</t>
  </si>
  <si>
    <t>C0128</t>
  </si>
  <si>
    <t>100440237R</t>
  </si>
  <si>
    <t>03款顶盖</t>
  </si>
  <si>
    <t>06000614</t>
  </si>
  <si>
    <t>C0129</t>
  </si>
  <si>
    <t>100190502R</t>
  </si>
  <si>
    <t>03款隔尘网</t>
  </si>
  <si>
    <t>06000615</t>
  </si>
  <si>
    <t>C0132</t>
  </si>
  <si>
    <t>100440235R</t>
  </si>
  <si>
    <t xml:space="preserve">03款管盖   </t>
  </si>
  <si>
    <t>06000659</t>
  </si>
  <si>
    <t>C0142</t>
  </si>
  <si>
    <t>100020028R</t>
  </si>
  <si>
    <t>03款离心风叶</t>
  </si>
  <si>
    <t>06000687</t>
  </si>
  <si>
    <t>C0130</t>
  </si>
  <si>
    <t>396062003R</t>
  </si>
  <si>
    <t>03款前面板</t>
  </si>
  <si>
    <t>06000696</t>
  </si>
  <si>
    <t>C0137</t>
  </si>
  <si>
    <t>100440228R</t>
  </si>
  <si>
    <t>03款水浮固定架</t>
  </si>
  <si>
    <t>06000701</t>
  </si>
  <si>
    <t>C0134</t>
  </si>
  <si>
    <t>100440224R</t>
  </si>
  <si>
    <t>03款水箱外板</t>
  </si>
  <si>
    <t>06000707</t>
  </si>
  <si>
    <t>C0141</t>
  </si>
  <si>
    <t>100440231R</t>
  </si>
  <si>
    <t>03款蜗壳风道</t>
  </si>
  <si>
    <t>06000712</t>
  </si>
  <si>
    <t>C0144</t>
  </si>
  <si>
    <t>100440229R</t>
  </si>
  <si>
    <t>03款下支架</t>
  </si>
  <si>
    <t>06001045</t>
  </si>
  <si>
    <t>C0440</t>
  </si>
  <si>
    <t>06款控制面板</t>
  </si>
  <si>
    <t>C0439</t>
  </si>
  <si>
    <t>395142006B</t>
  </si>
  <si>
    <t>06款前面板</t>
  </si>
  <si>
    <t>06001133</t>
  </si>
  <si>
    <t>C0709</t>
  </si>
  <si>
    <t>03款温度传感器固定盒</t>
  </si>
  <si>
    <t>C0886</t>
  </si>
  <si>
    <t>396990069R</t>
  </si>
  <si>
    <t>09款风口</t>
  </si>
  <si>
    <t>C0133</t>
  </si>
  <si>
    <t>100440236R</t>
  </si>
  <si>
    <t>03款面板控制盒</t>
  </si>
  <si>
    <t>C0143</t>
  </si>
  <si>
    <t>100440230R</t>
  </si>
  <si>
    <t>03款蜗壳支架</t>
  </si>
  <si>
    <t>除湿机12款30/45品</t>
  </si>
  <si>
    <t>M1509022</t>
  </si>
  <si>
    <t>A050611000111-R0</t>
  </si>
  <si>
    <t>F内核底盘</t>
  </si>
  <si>
    <t>M1509023</t>
  </si>
  <si>
    <t>A050611000091-R0
A050921000092-R0</t>
  </si>
  <si>
    <t>F内核中隔板</t>
  </si>
  <si>
    <t>M1509026</t>
  </si>
  <si>
    <t>A050611000095-R0
A050961000143-R0</t>
  </si>
  <si>
    <t>F内核电机支架框</t>
  </si>
  <si>
    <t>0610884</t>
    <phoneticPr fontId="1" type="noConversion"/>
  </si>
  <si>
    <t>M1509048</t>
  </si>
  <si>
    <t>A050611000105-R0
A050611000097-R0</t>
  </si>
  <si>
    <t>F内核过滤网</t>
  </si>
  <si>
    <t>M1509021</t>
  </si>
  <si>
    <t>A050611000112-R0
A050611000090-R0</t>
  </si>
  <si>
    <t>F内核操作面板</t>
  </si>
  <si>
    <t>M1509049</t>
  </si>
  <si>
    <t>A050611000110-R0
A050611000098-R0</t>
  </si>
  <si>
    <t>F内核抽手</t>
  </si>
  <si>
    <t>M1509050</t>
  </si>
  <si>
    <t>A050611000099-R0</t>
  </si>
  <si>
    <t>F内核两器盖板</t>
  </si>
  <si>
    <t>0610878</t>
  </si>
  <si>
    <t>M1509052</t>
  </si>
  <si>
    <t>A050611000102-R0</t>
  </si>
  <si>
    <t>F内核水箱水位线</t>
  </si>
  <si>
    <t>M1509053</t>
  </si>
  <si>
    <t>A050611000093-R0</t>
  </si>
  <si>
    <t>F内核水箱盖板</t>
  </si>
  <si>
    <t>M1509051</t>
  </si>
  <si>
    <t>A050611000096-R0</t>
  </si>
  <si>
    <t>F内核密封板</t>
  </si>
  <si>
    <t>060147</t>
  </si>
  <si>
    <t>CG/D010606</t>
  </si>
  <si>
    <t>396990057R</t>
  </si>
  <si>
    <t>志高抽湿机操作板座（控制面板）</t>
  </si>
  <si>
    <t>除湿机09款</t>
  </si>
  <si>
    <t>060148</t>
  </si>
  <si>
    <t>CG/D010806</t>
  </si>
  <si>
    <t>志高抽湿机提手（挽手）</t>
  </si>
  <si>
    <t>CG/D010406</t>
  </si>
  <si>
    <t>志高抽湿机防尘网</t>
  </si>
  <si>
    <t>060142</t>
  </si>
  <si>
    <t>CG/D011406</t>
  </si>
  <si>
    <t>396990066R</t>
  </si>
  <si>
    <t>志高抽湿机接水盘</t>
  </si>
  <si>
    <t>060143</t>
  </si>
  <si>
    <t>CG/D010206</t>
  </si>
  <si>
    <t>396990054R
973000012R</t>
  </si>
  <si>
    <t>志高抽湿机水箱</t>
  </si>
  <si>
    <t>060138</t>
  </si>
  <si>
    <t>CG/D010506</t>
  </si>
  <si>
    <t>396990058R</t>
  </si>
  <si>
    <t>志高抽湿机进风格栅</t>
  </si>
  <si>
    <t>060139</t>
  </si>
  <si>
    <t>CG/D010106</t>
  </si>
  <si>
    <t>396062020R</t>
  </si>
  <si>
    <t>志高抽湿机前面板</t>
  </si>
  <si>
    <t>060144</t>
  </si>
  <si>
    <t>CG/D010706</t>
  </si>
  <si>
    <t>396990059R</t>
  </si>
  <si>
    <t>志高抽湿机后面板</t>
  </si>
  <si>
    <t>CG/A030207</t>
  </si>
  <si>
    <t>396990078R</t>
  </si>
  <si>
    <t>志高10款抽湿机进风格栅</t>
  </si>
  <si>
    <t>除湿机10款</t>
  </si>
  <si>
    <t>062010</t>
  </si>
  <si>
    <t>CG/D030107</t>
  </si>
  <si>
    <t>396062022R</t>
  </si>
  <si>
    <t>志高10款抽湿机前面板</t>
  </si>
  <si>
    <t>060149</t>
  </si>
  <si>
    <t>CG/D011506</t>
  </si>
  <si>
    <t>志高抽湿机电器盒座</t>
  </si>
  <si>
    <t>C0707</t>
  </si>
  <si>
    <t>除湿机</t>
  </si>
  <si>
    <t>C0111</t>
  </si>
  <si>
    <t>100543001B</t>
  </si>
  <si>
    <t>2004年</t>
  </si>
  <si>
    <t>06000218</t>
  </si>
  <si>
    <t>A0182</t>
  </si>
  <si>
    <t>01款饶线扣</t>
  </si>
  <si>
    <t>2017年：7.3
2018年：5.1
2019年：3.14</t>
  </si>
  <si>
    <t>06000219</t>
  </si>
  <si>
    <t>A0183</t>
  </si>
  <si>
    <t>109990046R</t>
  </si>
  <si>
    <t>排风软管接头B</t>
  </si>
  <si>
    <t>C0475</t>
  </si>
  <si>
    <t>01款排风管接头B</t>
  </si>
  <si>
    <t>移动空调穿墙管</t>
  </si>
  <si>
    <t>A0194</t>
  </si>
  <si>
    <t>395990022R</t>
  </si>
  <si>
    <t>压线扣</t>
  </si>
  <si>
    <t>06000739</t>
  </si>
  <si>
    <t>C0150</t>
  </si>
  <si>
    <t>109990008R</t>
  </si>
  <si>
    <t>01款下风盒盖板</t>
  </si>
  <si>
    <t>06000740</t>
  </si>
  <si>
    <t>C0149</t>
  </si>
  <si>
    <t>109990007R</t>
  </si>
  <si>
    <t>01款下风盒5A</t>
  </si>
  <si>
    <t>06001245</t>
  </si>
  <si>
    <t>C0627</t>
  </si>
  <si>
    <t>395110039R</t>
  </si>
  <si>
    <t>14款排风口（连接头）(17款共用）</t>
  </si>
  <si>
    <t>06001248</t>
  </si>
  <si>
    <t>C0618</t>
  </si>
  <si>
    <t>395990156R</t>
  </si>
  <si>
    <t>14款曲柄(17款共用）</t>
  </si>
  <si>
    <t>C0837</t>
  </si>
  <si>
    <t>15款水泵支架</t>
  </si>
  <si>
    <t>062060</t>
  </si>
  <si>
    <t>C0978</t>
  </si>
  <si>
    <t>395990354R</t>
  </si>
  <si>
    <t>16款中隔板</t>
  </si>
  <si>
    <t>C0980</t>
  </si>
  <si>
    <t>16款左右抽手</t>
  </si>
  <si>
    <t>062063</t>
  </si>
  <si>
    <t>C0981</t>
  </si>
  <si>
    <t>A050699000192-R0</t>
  </si>
  <si>
    <t>16款后面板</t>
  </si>
  <si>
    <t>C0982</t>
  </si>
  <si>
    <t>A050699000212-R0</t>
  </si>
  <si>
    <t>16款操作面板</t>
  </si>
  <si>
    <t>C0984</t>
  </si>
  <si>
    <t>16款竖导风条</t>
  </si>
  <si>
    <t>062069</t>
  </si>
  <si>
    <t>C0987</t>
  </si>
  <si>
    <t>A050699000178-R0</t>
  </si>
  <si>
    <t>16款竖导风条连杆</t>
  </si>
  <si>
    <t>C0989</t>
  </si>
  <si>
    <t>16款横导风条2/3</t>
  </si>
  <si>
    <t>C0988</t>
  </si>
  <si>
    <t>16款横导风条1</t>
  </si>
  <si>
    <t>C0990</t>
  </si>
  <si>
    <t>16款横向导风条连杆</t>
  </si>
  <si>
    <t>C0991</t>
  </si>
  <si>
    <t>A050699000180-R0</t>
  </si>
  <si>
    <t>16款过线板</t>
  </si>
  <si>
    <t>062074</t>
  </si>
  <si>
    <t>C0992</t>
  </si>
  <si>
    <t>395990363R</t>
  </si>
  <si>
    <t>16款水泵固定板</t>
  </si>
  <si>
    <t>C0995</t>
  </si>
  <si>
    <t>395990362R</t>
  </si>
  <si>
    <t>16款洒水盒盖</t>
  </si>
  <si>
    <t>065023</t>
  </si>
  <si>
    <t>C1129</t>
  </si>
  <si>
    <t>395990369R</t>
  </si>
  <si>
    <t>17款按键</t>
  </si>
  <si>
    <t>C1133</t>
  </si>
  <si>
    <t>395990378R</t>
  </si>
  <si>
    <t>17款横导风条/叶片定位板</t>
  </si>
  <si>
    <t>C1134</t>
  </si>
  <si>
    <t>395080067R</t>
  </si>
  <si>
    <t>17款横连杆</t>
  </si>
  <si>
    <t>065029</t>
  </si>
  <si>
    <t>C1135</t>
  </si>
  <si>
    <t>395190005R</t>
  </si>
  <si>
    <t>17款后面板</t>
  </si>
  <si>
    <t>065030</t>
  </si>
  <si>
    <t>C1136</t>
  </si>
  <si>
    <t>395990374R
A050609000053-R0</t>
  </si>
  <si>
    <t>17款水槽</t>
  </si>
  <si>
    <t>065038</t>
    <phoneticPr fontId="1" type="noConversion"/>
  </si>
  <si>
    <t>C1144</t>
  </si>
  <si>
    <t>17款左右抽手</t>
  </si>
  <si>
    <t>065039</t>
  </si>
  <si>
    <t>C1145</t>
  </si>
  <si>
    <t>395990373R</t>
  </si>
  <si>
    <t>17款中隔板</t>
  </si>
  <si>
    <t>C1146</t>
  </si>
  <si>
    <t>395990371R</t>
  </si>
  <si>
    <t>17款过线板</t>
  </si>
  <si>
    <t>065033</t>
  </si>
  <si>
    <t>C1139</t>
  </si>
  <si>
    <t>395120025R</t>
  </si>
  <si>
    <t>17款洒水盒</t>
  </si>
  <si>
    <t>065034</t>
  </si>
  <si>
    <t>C1140</t>
  </si>
  <si>
    <t>395990088R</t>
  </si>
  <si>
    <t>17款上蜗壳右</t>
  </si>
  <si>
    <t>C1141</t>
  </si>
  <si>
    <t>395990087R</t>
  </si>
  <si>
    <t>17款上蜗壳左</t>
  </si>
  <si>
    <t>065036</t>
  </si>
  <si>
    <t>C1142</t>
  </si>
  <si>
    <t>17款下蜗壳底</t>
  </si>
  <si>
    <t>065037</t>
  </si>
  <si>
    <t>C1143</t>
  </si>
  <si>
    <t>17款下蜗壳面</t>
  </si>
  <si>
    <t>C1130</t>
  </si>
  <si>
    <t>395150038R</t>
  </si>
  <si>
    <t>17款出风口</t>
  </si>
  <si>
    <t>062056</t>
  </si>
  <si>
    <t>C0974</t>
  </si>
  <si>
    <t>16款水位开关</t>
  </si>
  <si>
    <t>06000220</t>
  </si>
  <si>
    <t>A0184</t>
  </si>
  <si>
    <t>109990045R</t>
  </si>
  <si>
    <t>01款排风软管接头A</t>
  </si>
  <si>
    <t>06000211</t>
  </si>
  <si>
    <t>A0175</t>
  </si>
  <si>
    <t>06000212</t>
  </si>
  <si>
    <t>062075</t>
  </si>
  <si>
    <t>C0993</t>
  </si>
  <si>
    <t>395990358R</t>
  </si>
  <si>
    <t>16款遥控接收窗</t>
  </si>
  <si>
    <t>06001246</t>
  </si>
  <si>
    <t>C0699</t>
  </si>
  <si>
    <t>外出风圈（17款共用）</t>
  </si>
  <si>
    <t>移动空调(14款)</t>
  </si>
  <si>
    <t>062065</t>
  </si>
  <si>
    <t>C0983</t>
  </si>
  <si>
    <t>16款出风口</t>
  </si>
  <si>
    <t>C0986</t>
  </si>
  <si>
    <t>A050699000182-R0</t>
  </si>
  <si>
    <t>16款进风格栅</t>
  </si>
  <si>
    <t>06001236</t>
  </si>
  <si>
    <t>C0708</t>
  </si>
  <si>
    <t>395990119R
395990145R</t>
  </si>
  <si>
    <t>14款电控板支架（17款共用）</t>
  </si>
  <si>
    <t>06000419</t>
  </si>
  <si>
    <t>A0077</t>
  </si>
  <si>
    <t>418中显50款装饰条</t>
  </si>
  <si>
    <t>418系列</t>
  </si>
  <si>
    <t>C0957</t>
  </si>
  <si>
    <t>志高82机81款面板</t>
  </si>
  <si>
    <t>90G418</t>
  </si>
  <si>
    <t>062031</t>
  </si>
  <si>
    <t>C0950</t>
  </si>
  <si>
    <t>志高82机77款面板</t>
  </si>
  <si>
    <t>060125</t>
  </si>
  <si>
    <t>CG/A070206</t>
  </si>
  <si>
    <t>391220096R</t>
  </si>
  <si>
    <t>志高79款418透明片（ZC1860）</t>
  </si>
  <si>
    <t>79款418</t>
  </si>
  <si>
    <t>069227</t>
  </si>
  <si>
    <t>C1772</t>
  </si>
  <si>
    <t>418中显50款装饰条B模</t>
  </si>
  <si>
    <t>060123</t>
  </si>
  <si>
    <t>CG/A070406</t>
  </si>
  <si>
    <t>79款418电控盒/盖(23号）</t>
  </si>
  <si>
    <t>69、79款418</t>
  </si>
  <si>
    <t>060133</t>
  </si>
  <si>
    <t>CG/A100106</t>
  </si>
  <si>
    <t>391220109R</t>
  </si>
  <si>
    <t>志高79款82挂机面板</t>
  </si>
  <si>
    <t>CG/A100206</t>
  </si>
  <si>
    <t>391220110R</t>
  </si>
  <si>
    <t>志高79款82显示透明片</t>
  </si>
  <si>
    <t>CG/A100306</t>
  </si>
  <si>
    <t>391220114R</t>
  </si>
  <si>
    <t>志高79款82挂机装饰板</t>
  </si>
  <si>
    <t>062019</t>
  </si>
  <si>
    <t>CG/A110107</t>
  </si>
  <si>
    <t>391220315R</t>
  </si>
  <si>
    <t>志高90－84面板</t>
  </si>
  <si>
    <t>062164</t>
  </si>
  <si>
    <t>C1066</t>
  </si>
  <si>
    <t>A050601003492-R0</t>
  </si>
  <si>
    <t>志高82机93款面板</t>
  </si>
  <si>
    <t>C1068</t>
  </si>
  <si>
    <t>391220257R</t>
  </si>
  <si>
    <t>志高82机93款显示镜片2</t>
  </si>
  <si>
    <t>060119</t>
  </si>
  <si>
    <t>CG/A050306</t>
  </si>
  <si>
    <t>69款70F1电控盒</t>
  </si>
  <si>
    <t>06000840</t>
  </si>
  <si>
    <t>C0334</t>
  </si>
  <si>
    <t>49款香草透明镜片</t>
  </si>
  <si>
    <t>70机系列</t>
  </si>
  <si>
    <t>06000839</t>
  </si>
  <si>
    <t>C0332</t>
  </si>
  <si>
    <t>70机49款面板</t>
  </si>
  <si>
    <t>06000841</t>
  </si>
  <si>
    <t>C0333</t>
  </si>
  <si>
    <t>70机49款装饰条</t>
  </si>
  <si>
    <t>06000842</t>
  </si>
  <si>
    <t>C0326</t>
  </si>
  <si>
    <t>70机50款面板</t>
  </si>
  <si>
    <t>06000845</t>
  </si>
  <si>
    <t>C0329</t>
  </si>
  <si>
    <t>70机51款面板</t>
  </si>
  <si>
    <t>C0330</t>
  </si>
  <si>
    <t>70机51款天鹰装饰条</t>
  </si>
  <si>
    <t>06000855</t>
  </si>
  <si>
    <t>C0318</t>
  </si>
  <si>
    <t>70机大扣</t>
  </si>
  <si>
    <t>C0302</t>
  </si>
  <si>
    <t>70机导风条AB</t>
  </si>
  <si>
    <t>06000857</t>
  </si>
  <si>
    <t>C0322</t>
  </si>
  <si>
    <t>70机导风叶片ABC</t>
  </si>
  <si>
    <t>06000860</t>
  </si>
  <si>
    <t>C0312</t>
  </si>
  <si>
    <t>70机导风叶左支架</t>
  </si>
  <si>
    <t>06000863</t>
  </si>
  <si>
    <t>C0292</t>
  </si>
  <si>
    <t>70机底座右镶件</t>
  </si>
  <si>
    <t>06000864</t>
  </si>
  <si>
    <t>C0298</t>
  </si>
  <si>
    <t>70机底座左前镶件</t>
  </si>
  <si>
    <t>C0315</t>
  </si>
  <si>
    <t>70机螺钉盖</t>
  </si>
  <si>
    <t>06000875</t>
  </si>
  <si>
    <t>C0319</t>
  </si>
  <si>
    <t>70机小扣子</t>
  </si>
  <si>
    <t>06000877</t>
  </si>
  <si>
    <t>C0324</t>
  </si>
  <si>
    <t>70机右小连杆</t>
  </si>
  <si>
    <t>C0309</t>
  </si>
  <si>
    <t>70机右中连杆</t>
  </si>
  <si>
    <t>06000879</t>
  </si>
  <si>
    <t>C0291</t>
  </si>
  <si>
    <t>蒸发器左右挡水板</t>
  </si>
  <si>
    <t>06000880</t>
  </si>
  <si>
    <t>C0293</t>
  </si>
  <si>
    <t>70机蒸发器左端板</t>
  </si>
  <si>
    <t>06000873</t>
  </si>
  <si>
    <t>C0295</t>
  </si>
  <si>
    <t>70机护管板</t>
  </si>
  <si>
    <t>06000881</t>
  </si>
  <si>
    <t>70机中框</t>
  </si>
  <si>
    <t>C0306</t>
  </si>
  <si>
    <t>70机轴套连杆</t>
  </si>
  <si>
    <t>06000884</t>
  </si>
  <si>
    <t>C0310</t>
  </si>
  <si>
    <t>70机左右连杆 A</t>
  </si>
  <si>
    <t>06000885</t>
  </si>
  <si>
    <t>C0311</t>
  </si>
  <si>
    <t>70机左右大连杆B</t>
  </si>
  <si>
    <t>06000886</t>
  </si>
  <si>
    <t>C0323</t>
  </si>
  <si>
    <t>70机左小连杆</t>
  </si>
  <si>
    <t>06000887</t>
  </si>
  <si>
    <t>C0308</t>
  </si>
  <si>
    <t>70机20款左中连杆</t>
  </si>
  <si>
    <t>060105</t>
  </si>
  <si>
    <t>C0811</t>
  </si>
  <si>
    <t>70机77款镜片</t>
  </si>
  <si>
    <t>C0841</t>
  </si>
  <si>
    <t>70机80款面板</t>
  </si>
  <si>
    <t>060120</t>
  </si>
  <si>
    <t>CG/A050406</t>
  </si>
  <si>
    <t>70机69款左右小扣/面板扣</t>
  </si>
  <si>
    <t>060129</t>
  </si>
  <si>
    <t>CG/A090306</t>
  </si>
  <si>
    <t>70机79款透明装饰板</t>
  </si>
  <si>
    <t>060207</t>
  </si>
  <si>
    <t>C0810</t>
  </si>
  <si>
    <t>70机77款面板</t>
  </si>
  <si>
    <t>C0965</t>
  </si>
  <si>
    <t>70机84款面板</t>
  </si>
  <si>
    <t>062028</t>
  </si>
  <si>
    <t>C0816</t>
  </si>
  <si>
    <t>70机67款面板</t>
  </si>
  <si>
    <t>C0956</t>
  </si>
  <si>
    <t>70机81款面板</t>
  </si>
  <si>
    <t>062142</t>
  </si>
  <si>
    <t>C0968</t>
  </si>
  <si>
    <t>70机85款面板</t>
  </si>
  <si>
    <t>06000872</t>
  </si>
  <si>
    <t>C0317</t>
  </si>
  <si>
    <t>70机过滤网</t>
  </si>
  <si>
    <t>06000882</t>
  </si>
  <si>
    <t>C0305</t>
  </si>
  <si>
    <t>70机轴套AB</t>
  </si>
  <si>
    <t>06000854</t>
  </si>
  <si>
    <t>C0307</t>
  </si>
  <si>
    <t>70机出风主体介子</t>
  </si>
  <si>
    <t>060117</t>
  </si>
  <si>
    <t>CG/A050106</t>
  </si>
  <si>
    <t>70机69款面板</t>
  </si>
  <si>
    <t>060118</t>
  </si>
  <si>
    <t>CG/A050206</t>
  </si>
  <si>
    <t>70机69款装饰板</t>
  </si>
  <si>
    <t>060128</t>
  </si>
  <si>
    <t>CG/A090106</t>
  </si>
  <si>
    <t>C0290</t>
  </si>
  <si>
    <t>70机底座</t>
  </si>
  <si>
    <t>06000851</t>
  </si>
  <si>
    <t>C0304</t>
  </si>
  <si>
    <t>70机步进电机右支架</t>
  </si>
  <si>
    <t>06000852</t>
  </si>
  <si>
    <t>70机步进电机左支架</t>
  </si>
  <si>
    <t>06000853</t>
  </si>
  <si>
    <t>70机出风主体A</t>
  </si>
  <si>
    <t>C0313</t>
  </si>
  <si>
    <t>70机导风叶片中支架</t>
  </si>
  <si>
    <t>C0314</t>
  </si>
  <si>
    <t>70机导风叶片右支架</t>
  </si>
  <si>
    <t>06000847</t>
  </si>
  <si>
    <t>C0335</t>
  </si>
  <si>
    <t>70机52款面板</t>
  </si>
  <si>
    <t>06000844</t>
  </si>
  <si>
    <t>C0327</t>
  </si>
  <si>
    <t>50款天舟面罩装饰条</t>
  </si>
  <si>
    <t>060132</t>
  </si>
  <si>
    <t>CG/A090206</t>
  </si>
  <si>
    <t>70机79款镜片</t>
  </si>
  <si>
    <t>06000843</t>
  </si>
  <si>
    <t>C0328</t>
  </si>
  <si>
    <t>70机50款镜片</t>
  </si>
  <si>
    <t>065379</t>
  </si>
  <si>
    <t>C1361</t>
  </si>
  <si>
    <t>391220478R</t>
  </si>
  <si>
    <t>Q108面板座</t>
  </si>
  <si>
    <t>挂机Q内核</t>
  </si>
  <si>
    <t>065380</t>
  </si>
  <si>
    <t>C1362</t>
  </si>
  <si>
    <t>391220479R</t>
  </si>
  <si>
    <t>Q108装饰板</t>
  </si>
  <si>
    <t>Q内核挂机</t>
  </si>
  <si>
    <t>086123</t>
  </si>
  <si>
    <t>/前网罩/网罩扣</t>
  </si>
  <si>
    <t>23机</t>
  </si>
  <si>
    <t>2006年</t>
  </si>
  <si>
    <t>永高</t>
  </si>
  <si>
    <t>Z内核</t>
  </si>
  <si>
    <t>C1687</t>
  </si>
  <si>
    <t>Z内核出风主体B模</t>
  </si>
  <si>
    <t>C1688</t>
  </si>
  <si>
    <t>Z内核过滤网B模</t>
  </si>
  <si>
    <t>C1689</t>
  </si>
  <si>
    <t>Z内核导风条B模</t>
  </si>
  <si>
    <t>C1690</t>
  </si>
  <si>
    <t>Z内核蜗舌B模</t>
  </si>
  <si>
    <t>C1691</t>
  </si>
  <si>
    <t>Z内核摆风叶片B模</t>
  </si>
  <si>
    <t>C1692</t>
  </si>
  <si>
    <t>Z内核电器盒B模</t>
  </si>
  <si>
    <t>C1693</t>
  </si>
  <si>
    <t>Z内核电机压盖B模</t>
  </si>
  <si>
    <t>未增置</t>
  </si>
  <si>
    <t>418中显螺钉盖B</t>
  </si>
  <si>
    <t>C1559</t>
  </si>
  <si>
    <t>0612144</t>
  </si>
  <si>
    <t>C1940</t>
  </si>
  <si>
    <t>中框B</t>
  </si>
  <si>
    <t>C1650</t>
  </si>
  <si>
    <t>2P柜机21款竖导风条/B模</t>
  </si>
  <si>
    <t>序号</t>
    <phoneticPr fontId="6" type="noConversion"/>
  </si>
  <si>
    <t>063824</t>
    <phoneticPr fontId="1" type="noConversion"/>
  </si>
  <si>
    <t>A050699000136-R0</t>
    <phoneticPr fontId="6" type="noConversion"/>
  </si>
  <si>
    <t>069053</t>
  </si>
  <si>
    <t>395990367R</t>
    <phoneticPr fontId="1" type="noConversion"/>
  </si>
  <si>
    <t>CG/A112406</t>
  </si>
  <si>
    <t>061667</t>
  </si>
  <si>
    <t>CG/A020207</t>
  </si>
  <si>
    <t>062022</t>
  </si>
  <si>
    <t>CG/A130107</t>
  </si>
  <si>
    <t>06000889</t>
  </si>
  <si>
    <t>W0155</t>
  </si>
  <si>
    <t>W0156</t>
  </si>
  <si>
    <t>C1168</t>
  </si>
  <si>
    <t>A04</t>
  </si>
  <si>
    <t>C0122</t>
  </si>
  <si>
    <t>A0329</t>
  </si>
  <si>
    <t>C0113</t>
  </si>
  <si>
    <t>062018</t>
  </si>
  <si>
    <t>CG/A100107</t>
  </si>
  <si>
    <t>060135</t>
  </si>
  <si>
    <t>志高79款82显示电器盒/盖</t>
  </si>
  <si>
    <t>060131</t>
  </si>
  <si>
    <t>CG/A090406</t>
  </si>
  <si>
    <t>06000871</t>
  </si>
  <si>
    <t>C0316</t>
  </si>
  <si>
    <t>06000286</t>
  </si>
  <si>
    <t>A0330</t>
  </si>
  <si>
    <t>尼龙扎带</t>
  </si>
  <si>
    <t>散件系列</t>
  </si>
  <si>
    <t>06000866</t>
  </si>
  <si>
    <t>C0788</t>
  </si>
  <si>
    <t>散件散热器垫板\垫板螺钉套</t>
  </si>
  <si>
    <t>C0934</t>
  </si>
  <si>
    <t>060264</t>
  </si>
  <si>
    <t>C0935</t>
  </si>
  <si>
    <t>散件绝缘垫板B/71V</t>
  </si>
  <si>
    <t>060272</t>
  </si>
  <si>
    <t>C0938</t>
  </si>
  <si>
    <t>S39020015R
393990036R</t>
  </si>
  <si>
    <t>散热器垫板螺钉套</t>
  </si>
  <si>
    <t>C1170</t>
  </si>
  <si>
    <t>S39020022R</t>
  </si>
  <si>
    <t>散件绝缘垫板E</t>
  </si>
  <si>
    <t>C1217</t>
  </si>
  <si>
    <t>069615</t>
  </si>
  <si>
    <t>C1605</t>
  </si>
  <si>
    <t>069637</t>
  </si>
  <si>
    <t>C1751</t>
  </si>
  <si>
    <t>A051219000004-R0</t>
  </si>
  <si>
    <t>散件北美散热器垫板</t>
  </si>
  <si>
    <t>C0883</t>
  </si>
  <si>
    <t>商用空调</t>
  </si>
  <si>
    <t>C0140</t>
  </si>
  <si>
    <t>减温包夹</t>
  </si>
  <si>
    <t>2011年</t>
  </si>
  <si>
    <t>C0097</t>
  </si>
  <si>
    <t>0610722</t>
  </si>
  <si>
    <t>C1964</t>
  </si>
  <si>
    <t>电路板支架（室外固定支架）</t>
  </si>
  <si>
    <t>06001153</t>
  </si>
  <si>
    <t>C0758</t>
  </si>
  <si>
    <t>A0326</t>
  </si>
  <si>
    <t>06001211</t>
  </si>
  <si>
    <t>A0689</t>
  </si>
  <si>
    <t>电器盒盖</t>
  </si>
  <si>
    <t>06001209</t>
  </si>
  <si>
    <t>A0687</t>
  </si>
  <si>
    <t>电器盒底板</t>
  </si>
  <si>
    <t>0610064</t>
  </si>
  <si>
    <t>C1655</t>
  </si>
  <si>
    <t>A0523</t>
  </si>
  <si>
    <t>接收窗</t>
  </si>
  <si>
    <t>天花机系列</t>
  </si>
  <si>
    <t>C0089</t>
  </si>
  <si>
    <t>中间显示透明盖</t>
  </si>
  <si>
    <t>32机</t>
  </si>
  <si>
    <t>06000988</t>
  </si>
  <si>
    <t>C0444</t>
  </si>
  <si>
    <t>06000987</t>
  </si>
  <si>
    <t>C0443</t>
  </si>
  <si>
    <t>PTAC护线套B模</t>
  </si>
  <si>
    <t>PTAC系列</t>
  </si>
  <si>
    <t>C1047</t>
  </si>
  <si>
    <t>对应的产品型号</t>
    <phoneticPr fontId="6" type="noConversion"/>
  </si>
  <si>
    <t>产品类型</t>
    <phoneticPr fontId="6" type="noConversion"/>
  </si>
  <si>
    <t>内核</t>
    <phoneticPr fontId="6" type="noConversion"/>
  </si>
  <si>
    <t>备注2</t>
    <phoneticPr fontId="6" type="noConversion"/>
  </si>
  <si>
    <t>技术确认</t>
    <phoneticPr fontId="6" type="noConversion"/>
  </si>
  <si>
    <t>完成日期</t>
    <phoneticPr fontId="1" type="noConversion"/>
  </si>
  <si>
    <t>模具重量（吨）</t>
    <phoneticPr fontId="1" type="noConversion"/>
  </si>
  <si>
    <t>海外营销</t>
    <phoneticPr fontId="6" type="noConversion"/>
  </si>
  <si>
    <t>068702</t>
    <phoneticPr fontId="1" type="noConversion"/>
  </si>
  <si>
    <t>NY13074</t>
    <phoneticPr fontId="1" type="noConversion"/>
  </si>
  <si>
    <t>淘汰</t>
    <phoneticPr fontId="6" type="noConversion"/>
  </si>
  <si>
    <t>C</t>
    <phoneticPr fontId="6" type="noConversion"/>
  </si>
  <si>
    <t>V内核</t>
    <phoneticPr fontId="6" type="noConversion"/>
  </si>
  <si>
    <t>061694</t>
    <phoneticPr fontId="1" type="noConversion"/>
  </si>
  <si>
    <t>061695</t>
    <phoneticPr fontId="1" type="noConversion"/>
  </si>
  <si>
    <t xml:space="preserve">391260038B </t>
    <phoneticPr fontId="6" type="noConversion"/>
  </si>
  <si>
    <t>中框A模</t>
    <phoneticPr fontId="6" type="noConversion"/>
  </si>
  <si>
    <t>391990247R</t>
    <phoneticPr fontId="6" type="noConversion"/>
  </si>
  <si>
    <t>C0947</t>
    <phoneticPr fontId="6" type="noConversion"/>
  </si>
  <si>
    <t>2007中框盖板</t>
    <phoneticPr fontId="6" type="noConversion"/>
  </si>
  <si>
    <t>大金98</t>
    <phoneticPr fontId="6" type="noConversion"/>
  </si>
  <si>
    <t>391220189B</t>
    <phoneticPr fontId="6" type="noConversion"/>
  </si>
  <si>
    <t>391220182B</t>
    <phoneticPr fontId="6" type="noConversion"/>
  </si>
  <si>
    <t>061913</t>
    <phoneticPr fontId="1" type="noConversion"/>
  </si>
  <si>
    <t>391220209B</t>
    <phoneticPr fontId="6" type="noConversion"/>
  </si>
  <si>
    <t>062140</t>
    <phoneticPr fontId="1" type="noConversion"/>
  </si>
  <si>
    <t>391220191B
A050601001565-R0</t>
    <phoneticPr fontId="6" type="noConversion"/>
  </si>
  <si>
    <t>062205</t>
    <phoneticPr fontId="1" type="noConversion"/>
  </si>
  <si>
    <t>C1089</t>
    <phoneticPr fontId="1" type="noConversion"/>
  </si>
  <si>
    <t>391220263B</t>
    <phoneticPr fontId="6" type="noConversion"/>
  </si>
  <si>
    <t>062230</t>
    <phoneticPr fontId="1" type="noConversion"/>
  </si>
  <si>
    <t>391220227B</t>
    <phoneticPr fontId="6" type="noConversion"/>
  </si>
  <si>
    <t>062279</t>
    <phoneticPr fontId="1" type="noConversion"/>
  </si>
  <si>
    <t>C1095</t>
    <phoneticPr fontId="6" type="noConversion"/>
  </si>
  <si>
    <t>A050961000015-R0</t>
    <phoneticPr fontId="6" type="noConversion"/>
  </si>
  <si>
    <t>062287</t>
    <phoneticPr fontId="1" type="noConversion"/>
  </si>
  <si>
    <t>391220251B</t>
    <phoneticPr fontId="6" type="noConversion"/>
  </si>
  <si>
    <t>A050938001315-R0</t>
    <phoneticPr fontId="6" type="noConversion"/>
  </si>
  <si>
    <t>大金2007  95款面板</t>
    <phoneticPr fontId="6" type="noConversion"/>
  </si>
  <si>
    <t>391220270B</t>
    <phoneticPr fontId="6" type="noConversion"/>
  </si>
  <si>
    <t>064928</t>
    <phoneticPr fontId="1" type="noConversion"/>
  </si>
  <si>
    <t>391220428R</t>
    <phoneticPr fontId="6" type="noConversion"/>
  </si>
  <si>
    <t>064929</t>
    <phoneticPr fontId="1" type="noConversion"/>
  </si>
  <si>
    <t>391220365R</t>
    <phoneticPr fontId="6" type="noConversion"/>
  </si>
  <si>
    <t>064930</t>
    <phoneticPr fontId="1" type="noConversion"/>
  </si>
  <si>
    <t>391220338R</t>
    <phoneticPr fontId="6" type="noConversion"/>
  </si>
  <si>
    <t>塑料</t>
    <phoneticPr fontId="1" type="noConversion"/>
  </si>
  <si>
    <t>065010</t>
    <phoneticPr fontId="1" type="noConversion"/>
  </si>
  <si>
    <t>391220402R</t>
    <phoneticPr fontId="6" type="noConversion"/>
  </si>
  <si>
    <t>065350</t>
    <phoneticPr fontId="1" type="noConversion"/>
  </si>
  <si>
    <t>391220282B</t>
    <phoneticPr fontId="6" type="noConversion"/>
  </si>
  <si>
    <t>065363</t>
    <phoneticPr fontId="1" type="noConversion"/>
  </si>
  <si>
    <t>A050601000314-R0</t>
    <phoneticPr fontId="6" type="noConversion"/>
  </si>
  <si>
    <t>391220419R</t>
    <phoneticPr fontId="6" type="noConversion"/>
  </si>
  <si>
    <t>066349</t>
    <phoneticPr fontId="1" type="noConversion"/>
  </si>
  <si>
    <t>A050601000122-R0</t>
    <phoneticPr fontId="6" type="noConversion"/>
  </si>
  <si>
    <t>391220548R</t>
    <phoneticPr fontId="6" type="noConversion"/>
  </si>
  <si>
    <t>066823</t>
    <phoneticPr fontId="1" type="noConversion"/>
  </si>
  <si>
    <t>391220547R</t>
    <phoneticPr fontId="6" type="noConversion"/>
  </si>
  <si>
    <t>066927</t>
    <phoneticPr fontId="1" type="noConversion"/>
  </si>
  <si>
    <t>391220574R</t>
    <phoneticPr fontId="6" type="noConversion"/>
  </si>
  <si>
    <t>391230510R</t>
    <phoneticPr fontId="6" type="noConversion"/>
  </si>
  <si>
    <t>066936</t>
    <phoneticPr fontId="1" type="noConversion"/>
  </si>
  <si>
    <t>391220573R</t>
    <phoneticPr fontId="6" type="noConversion"/>
  </si>
  <si>
    <t>V118款面板</t>
    <phoneticPr fontId="1" type="noConversion"/>
  </si>
  <si>
    <t>067256</t>
    <phoneticPr fontId="1" type="noConversion"/>
  </si>
  <si>
    <t>A050601000333-R0</t>
    <phoneticPr fontId="6" type="noConversion"/>
  </si>
  <si>
    <t>067260</t>
    <phoneticPr fontId="1" type="noConversion"/>
  </si>
  <si>
    <t>A050601000162-R0</t>
    <phoneticPr fontId="6" type="noConversion"/>
  </si>
  <si>
    <t>A050601000121-R0</t>
    <phoneticPr fontId="6" type="noConversion"/>
  </si>
  <si>
    <t>067325</t>
    <phoneticPr fontId="1" type="noConversion"/>
  </si>
  <si>
    <t>391230511B</t>
    <phoneticPr fontId="6" type="noConversion"/>
  </si>
  <si>
    <t>067491</t>
    <phoneticPr fontId="1" type="noConversion"/>
  </si>
  <si>
    <t>1050601000038-R0</t>
    <phoneticPr fontId="6" type="noConversion"/>
  </si>
  <si>
    <t>067493</t>
    <phoneticPr fontId="1" type="noConversion"/>
  </si>
  <si>
    <t>C1529</t>
    <phoneticPr fontId="1" type="noConversion"/>
  </si>
  <si>
    <t>A050601000086-R0</t>
    <phoneticPr fontId="6" type="noConversion"/>
  </si>
  <si>
    <t>A050601000468-R0</t>
    <phoneticPr fontId="6" type="noConversion"/>
  </si>
  <si>
    <t>068343</t>
    <phoneticPr fontId="1" type="noConversion"/>
  </si>
  <si>
    <t>A050601000609-R0</t>
    <phoneticPr fontId="6" type="noConversion"/>
  </si>
  <si>
    <t>068344</t>
    <phoneticPr fontId="1" type="noConversion"/>
  </si>
  <si>
    <t>A050601000606-R0</t>
    <phoneticPr fontId="6" type="noConversion"/>
  </si>
  <si>
    <t>068345</t>
    <phoneticPr fontId="1" type="noConversion"/>
  </si>
  <si>
    <t>CG/A010312</t>
    <phoneticPr fontId="6" type="noConversion"/>
  </si>
  <si>
    <t>A050966000015-R0</t>
    <phoneticPr fontId="6" type="noConversion"/>
  </si>
  <si>
    <t>068346</t>
    <phoneticPr fontId="1" type="noConversion"/>
  </si>
  <si>
    <t>A050601000909-R0
A050601000603-R0</t>
    <phoneticPr fontId="6" type="noConversion"/>
  </si>
  <si>
    <t>068351</t>
    <phoneticPr fontId="1" type="noConversion"/>
  </si>
  <si>
    <t>A050601000254-R0</t>
    <phoneticPr fontId="6" type="noConversion"/>
  </si>
  <si>
    <t>068420</t>
    <phoneticPr fontId="1" type="noConversion"/>
  </si>
  <si>
    <t>A050601000813-R0</t>
    <phoneticPr fontId="6" type="noConversion"/>
  </si>
  <si>
    <t>A050601000783-R0
A050938000435-R0</t>
    <phoneticPr fontId="6" type="noConversion"/>
  </si>
  <si>
    <t>A050601001254-B0</t>
    <phoneticPr fontId="6" type="noConversion"/>
  </si>
  <si>
    <t>068698</t>
    <phoneticPr fontId="1" type="noConversion"/>
  </si>
  <si>
    <t>A050601001398-R0</t>
    <phoneticPr fontId="6" type="noConversion"/>
  </si>
  <si>
    <t>068781</t>
    <phoneticPr fontId="1" type="noConversion"/>
  </si>
  <si>
    <t>A050601000732-R0</t>
    <phoneticPr fontId="6" type="noConversion"/>
  </si>
  <si>
    <t>069621</t>
    <phoneticPr fontId="1" type="noConversion"/>
  </si>
  <si>
    <t>A050601000786-R0</t>
    <phoneticPr fontId="6" type="noConversion"/>
  </si>
  <si>
    <t>065011</t>
    <phoneticPr fontId="1" type="noConversion"/>
  </si>
  <si>
    <t>391220360R</t>
    <phoneticPr fontId="6" type="noConversion"/>
  </si>
  <si>
    <t>391220194B</t>
    <phoneticPr fontId="6" type="noConversion"/>
  </si>
  <si>
    <t>淘汰</t>
    <phoneticPr fontId="6" type="noConversion"/>
  </si>
  <si>
    <t>062020</t>
    <phoneticPr fontId="1" type="noConversion"/>
  </si>
  <si>
    <t>391220193R</t>
    <phoneticPr fontId="6" type="noConversion"/>
  </si>
  <si>
    <t>C1861</t>
    <phoneticPr fontId="6" type="noConversion"/>
  </si>
  <si>
    <t>A050601000116-R0</t>
    <phoneticPr fontId="6" type="noConversion"/>
  </si>
  <si>
    <t>C1669</t>
    <phoneticPr fontId="6" type="noConversion"/>
  </si>
  <si>
    <t>螺钉盖B模</t>
    <phoneticPr fontId="6" type="noConversion"/>
  </si>
  <si>
    <t>391220295B</t>
    <phoneticPr fontId="6" type="noConversion"/>
  </si>
  <si>
    <t>391990316R</t>
    <phoneticPr fontId="6" type="noConversion"/>
  </si>
  <si>
    <t>066940</t>
    <phoneticPr fontId="1" type="noConversion"/>
  </si>
  <si>
    <t>391220561R</t>
    <phoneticPr fontId="6" type="noConversion"/>
  </si>
  <si>
    <t>A050601001255-R0</t>
    <phoneticPr fontId="6" type="noConversion"/>
  </si>
  <si>
    <t>391990320R</t>
    <phoneticPr fontId="6" type="noConversion"/>
  </si>
  <si>
    <t>067322</t>
    <phoneticPr fontId="1" type="noConversion"/>
  </si>
  <si>
    <t>391990324R</t>
    <phoneticPr fontId="6" type="noConversion"/>
  </si>
  <si>
    <t>391220151R</t>
    <phoneticPr fontId="6" type="noConversion"/>
  </si>
  <si>
    <t>391220154B P250810003</t>
    <phoneticPr fontId="6" type="noConversion"/>
  </si>
  <si>
    <t>067851</t>
    <phoneticPr fontId="1" type="noConversion"/>
  </si>
  <si>
    <t>A050601000467-R0</t>
    <phoneticPr fontId="6" type="noConversion"/>
  </si>
  <si>
    <t>K01757</t>
    <phoneticPr fontId="6" type="noConversion"/>
  </si>
  <si>
    <t>A050601000790-R0</t>
    <phoneticPr fontId="6" type="noConversion"/>
  </si>
  <si>
    <t>A050601000111-R0</t>
    <phoneticPr fontId="6" type="noConversion"/>
  </si>
  <si>
    <t>导风条B模</t>
    <phoneticPr fontId="6" type="noConversion"/>
  </si>
  <si>
    <t>A050961000051-R0</t>
    <phoneticPr fontId="6" type="noConversion"/>
  </si>
  <si>
    <t>069872</t>
    <phoneticPr fontId="1" type="noConversion"/>
  </si>
  <si>
    <t>A050601002871-R0</t>
    <phoneticPr fontId="6" type="noConversion"/>
  </si>
  <si>
    <t>391220129B</t>
    <phoneticPr fontId="6" type="noConversion"/>
  </si>
  <si>
    <t>M内核</t>
    <phoneticPr fontId="6" type="noConversion"/>
  </si>
  <si>
    <t>060198</t>
    <phoneticPr fontId="1" type="noConversion"/>
  </si>
  <si>
    <t>A050601001530-R0</t>
    <phoneticPr fontId="6" type="noConversion"/>
  </si>
  <si>
    <t>淘汰</t>
    <phoneticPr fontId="6" type="noConversion"/>
  </si>
  <si>
    <t>A050601001603-R0</t>
    <phoneticPr fontId="6" type="noConversion"/>
  </si>
  <si>
    <t>062015</t>
    <phoneticPr fontId="1" type="noConversion"/>
  </si>
  <si>
    <t>CG/A070107</t>
    <phoneticPr fontId="1" type="noConversion"/>
  </si>
  <si>
    <t>391220197R</t>
    <phoneticPr fontId="6" type="noConversion"/>
  </si>
  <si>
    <t>M70-85款面板</t>
    <phoneticPr fontId="6" type="noConversion"/>
  </si>
  <si>
    <t>391220157B</t>
    <phoneticPr fontId="6" type="noConversion"/>
  </si>
  <si>
    <t>062284</t>
    <phoneticPr fontId="1" type="noConversion"/>
  </si>
  <si>
    <t>062286</t>
    <phoneticPr fontId="1" type="noConversion"/>
  </si>
  <si>
    <t>062288</t>
    <phoneticPr fontId="1" type="noConversion"/>
  </si>
  <si>
    <t>391220253B</t>
    <phoneticPr fontId="6" type="noConversion"/>
  </si>
  <si>
    <t>391220268B</t>
    <phoneticPr fontId="6" type="noConversion"/>
  </si>
  <si>
    <t>062424</t>
    <phoneticPr fontId="1" type="noConversion"/>
  </si>
  <si>
    <t>C1121</t>
    <phoneticPr fontId="6" type="noConversion"/>
  </si>
  <si>
    <t>97款显示盒</t>
    <phoneticPr fontId="6" type="noConversion"/>
  </si>
  <si>
    <t>391220288B</t>
    <phoneticPr fontId="6" type="noConversion"/>
  </si>
  <si>
    <t>064927</t>
    <phoneticPr fontId="1" type="noConversion"/>
  </si>
  <si>
    <t>391220321R</t>
    <phoneticPr fontId="6" type="noConversion"/>
  </si>
  <si>
    <t>064926</t>
    <phoneticPr fontId="1" type="noConversion"/>
  </si>
  <si>
    <t>391220341R</t>
    <phoneticPr fontId="6" type="noConversion"/>
  </si>
  <si>
    <t>065013</t>
    <phoneticPr fontId="1" type="noConversion"/>
  </si>
  <si>
    <t>CG/A040409</t>
    <phoneticPr fontId="1" type="noConversion"/>
  </si>
  <si>
    <t>W系列</t>
    <phoneticPr fontId="1" type="noConversion"/>
  </si>
  <si>
    <t>065014</t>
    <phoneticPr fontId="1" type="noConversion"/>
  </si>
  <si>
    <t>A050601000515-R0</t>
    <phoneticPr fontId="6" type="noConversion"/>
  </si>
  <si>
    <t>391220346R</t>
    <phoneticPr fontId="6" type="noConversion"/>
  </si>
  <si>
    <t>391220171R</t>
    <phoneticPr fontId="6" type="noConversion"/>
  </si>
  <si>
    <t>066500</t>
    <phoneticPr fontId="1" type="noConversion"/>
  </si>
  <si>
    <t>391220505R</t>
    <phoneticPr fontId="6" type="noConversion"/>
  </si>
  <si>
    <t>A050601001349-R0</t>
    <phoneticPr fontId="6" type="noConversion"/>
  </si>
  <si>
    <t>391220501R</t>
    <phoneticPr fontId="6" type="noConversion"/>
  </si>
  <si>
    <t>066813</t>
    <phoneticPr fontId="1" type="noConversion"/>
  </si>
  <si>
    <t>391220502R</t>
    <phoneticPr fontId="6" type="noConversion"/>
  </si>
  <si>
    <t>066817</t>
    <phoneticPr fontId="1" type="noConversion"/>
  </si>
  <si>
    <t>391220533R</t>
    <phoneticPr fontId="6" type="noConversion"/>
  </si>
  <si>
    <t>066824</t>
    <phoneticPr fontId="1" type="noConversion"/>
  </si>
  <si>
    <t>391220532R</t>
    <phoneticPr fontId="6" type="noConversion"/>
  </si>
  <si>
    <t>062425</t>
    <phoneticPr fontId="1" type="noConversion"/>
  </si>
  <si>
    <t>391220274B</t>
    <phoneticPr fontId="6" type="noConversion"/>
  </si>
  <si>
    <t>066883</t>
    <phoneticPr fontId="1" type="noConversion"/>
  </si>
  <si>
    <t>066928</t>
    <phoneticPr fontId="6" type="noConversion"/>
  </si>
  <si>
    <t>391220569R</t>
    <phoneticPr fontId="6" type="noConversion"/>
  </si>
  <si>
    <t>067229</t>
    <phoneticPr fontId="1" type="noConversion"/>
  </si>
  <si>
    <t>CG/A020310</t>
    <phoneticPr fontId="1" type="noConversion"/>
  </si>
  <si>
    <t>391230507B</t>
    <phoneticPr fontId="6" type="noConversion"/>
  </si>
  <si>
    <t>066937</t>
    <phoneticPr fontId="1" type="noConversion"/>
  </si>
  <si>
    <t>A050601000123-R0</t>
    <phoneticPr fontId="6" type="noConversion"/>
  </si>
  <si>
    <t>391260032R</t>
    <phoneticPr fontId="6" type="noConversion"/>
  </si>
  <si>
    <t>CG/A030609</t>
    <phoneticPr fontId="6" type="noConversion"/>
  </si>
  <si>
    <t>391220500R</t>
    <phoneticPr fontId="6" type="noConversion"/>
  </si>
  <si>
    <t>淘汰</t>
    <phoneticPr fontId="6" type="noConversion"/>
  </si>
  <si>
    <t>C</t>
    <phoneticPr fontId="6" type="noConversion"/>
  </si>
  <si>
    <t>M内核</t>
    <phoneticPr fontId="6" type="noConversion"/>
  </si>
  <si>
    <t>067230</t>
    <phoneticPr fontId="6" type="noConversion"/>
  </si>
  <si>
    <t>391220506R</t>
    <phoneticPr fontId="6" type="noConversion"/>
  </si>
  <si>
    <t>391010231R</t>
    <phoneticPr fontId="6" type="noConversion"/>
  </si>
  <si>
    <t>067257</t>
    <phoneticPr fontId="1" type="noConversion"/>
  </si>
  <si>
    <t>391220530R</t>
    <phoneticPr fontId="6" type="noConversion"/>
  </si>
  <si>
    <t>067261</t>
    <phoneticPr fontId="1" type="noConversion"/>
  </si>
  <si>
    <t>391220531B</t>
    <phoneticPr fontId="6" type="noConversion"/>
  </si>
  <si>
    <t>391220171R</t>
    <phoneticPr fontId="6" type="noConversion"/>
  </si>
  <si>
    <t>067267</t>
    <phoneticPr fontId="6" type="noConversion"/>
  </si>
  <si>
    <t xml:space="preserve">391220361R  A050601000166-R0  </t>
    <phoneticPr fontId="6" type="noConversion"/>
  </si>
  <si>
    <t>067326</t>
    <phoneticPr fontId="1" type="noConversion"/>
  </si>
  <si>
    <t>K01560</t>
    <phoneticPr fontId="6" type="noConversion"/>
  </si>
  <si>
    <t>391230491B</t>
    <phoneticPr fontId="6" type="noConversion"/>
  </si>
  <si>
    <t>067852</t>
    <phoneticPr fontId="1" type="noConversion"/>
  </si>
  <si>
    <t>C1594</t>
    <phoneticPr fontId="6" type="noConversion"/>
  </si>
  <si>
    <t>A050601000470-R0 A050601000469-R0</t>
    <phoneticPr fontId="6" type="noConversion"/>
  </si>
  <si>
    <t>123款装饰条+镜片</t>
    <phoneticPr fontId="6" type="noConversion"/>
  </si>
  <si>
    <t>A050601000083-R0</t>
    <phoneticPr fontId="6" type="noConversion"/>
  </si>
  <si>
    <t>067838</t>
    <phoneticPr fontId="1" type="noConversion"/>
  </si>
  <si>
    <t>A050601000215-R0
A050999000211-B0</t>
    <phoneticPr fontId="6" type="noConversion"/>
  </si>
  <si>
    <t>A050601000226-R0 A050601000224-R0</t>
    <phoneticPr fontId="6" type="noConversion"/>
  </si>
  <si>
    <t>A050601000810-R0
A050601002628-R0</t>
    <phoneticPr fontId="6" type="noConversion"/>
  </si>
  <si>
    <t>A050601000800-R0</t>
    <phoneticPr fontId="6" type="noConversion"/>
  </si>
  <si>
    <t>068433</t>
    <phoneticPr fontId="1" type="noConversion"/>
  </si>
  <si>
    <t>A050601000765-R0</t>
    <phoneticPr fontId="6" type="noConversion"/>
  </si>
  <si>
    <t xml:space="preserve">A050601001172-R0 </t>
    <phoneticPr fontId="6" type="noConversion"/>
  </si>
  <si>
    <t>A050601001403-A0</t>
    <phoneticPr fontId="6" type="noConversion"/>
  </si>
  <si>
    <t>A050601001452-R0</t>
    <phoneticPr fontId="6" type="noConversion"/>
  </si>
  <si>
    <t>068782</t>
    <phoneticPr fontId="1" type="noConversion"/>
  </si>
  <si>
    <t>A050601000724-R0</t>
    <phoneticPr fontId="6" type="noConversion"/>
  </si>
  <si>
    <t>A050601000216-R0</t>
    <phoneticPr fontId="6" type="noConversion"/>
  </si>
  <si>
    <t>391220160R</t>
    <phoneticPr fontId="6" type="noConversion"/>
  </si>
  <si>
    <t>391220134B</t>
    <phoneticPr fontId="6" type="noConversion"/>
  </si>
  <si>
    <t>062427</t>
    <phoneticPr fontId="1" type="noConversion"/>
  </si>
  <si>
    <t>391990285R</t>
    <phoneticPr fontId="6" type="noConversion"/>
  </si>
  <si>
    <t>061664</t>
    <phoneticPr fontId="1" type="noConversion"/>
  </si>
  <si>
    <t>391220162R</t>
    <phoneticPr fontId="6" type="noConversion"/>
  </si>
  <si>
    <t>062033</t>
    <phoneticPr fontId="1" type="noConversion"/>
  </si>
  <si>
    <t>391220155R</t>
    <phoneticPr fontId="6" type="noConversion"/>
  </si>
  <si>
    <t>M81款电镀圈</t>
    <phoneticPr fontId="6" type="noConversion"/>
  </si>
  <si>
    <t>067846</t>
    <phoneticPr fontId="1" type="noConversion"/>
  </si>
  <si>
    <t>A050601000389-R0
A050601000391-R0</t>
    <phoneticPr fontId="6" type="noConversion"/>
  </si>
  <si>
    <t>068464</t>
    <phoneticPr fontId="1" type="noConversion"/>
  </si>
  <si>
    <t>1W060047A</t>
    <phoneticPr fontId="1" type="noConversion"/>
  </si>
  <si>
    <t>A050601001405-R0</t>
    <phoneticPr fontId="6" type="noConversion"/>
  </si>
  <si>
    <t>068450</t>
    <phoneticPr fontId="1" type="noConversion"/>
  </si>
  <si>
    <t>A050601001172-R0</t>
    <phoneticPr fontId="6" type="noConversion"/>
  </si>
  <si>
    <t>391220252B</t>
    <phoneticPr fontId="6" type="noConversion"/>
  </si>
  <si>
    <t>391990311R</t>
    <phoneticPr fontId="6" type="noConversion"/>
  </si>
  <si>
    <t>391220534R</t>
    <phoneticPr fontId="6" type="noConversion"/>
  </si>
  <si>
    <t>391220281B P391220281</t>
    <phoneticPr fontId="6" type="noConversion"/>
  </si>
  <si>
    <t>K01557</t>
    <phoneticPr fontId="6" type="noConversion"/>
  </si>
  <si>
    <t>391220557R</t>
    <phoneticPr fontId="6" type="noConversion"/>
  </si>
  <si>
    <t>061665</t>
    <phoneticPr fontId="1" type="noConversion"/>
  </si>
  <si>
    <t>CG/A010507</t>
    <phoneticPr fontId="6" type="noConversion"/>
  </si>
  <si>
    <t>391220163R</t>
    <phoneticPr fontId="6" type="noConversion"/>
  </si>
  <si>
    <t>391220339B</t>
    <phoneticPr fontId="6" type="noConversion"/>
  </si>
  <si>
    <t>391990317R</t>
    <phoneticPr fontId="6" type="noConversion"/>
  </si>
  <si>
    <t>K01759</t>
    <phoneticPr fontId="6" type="noConversion"/>
  </si>
  <si>
    <t>A050601000794-R0</t>
    <phoneticPr fontId="6" type="noConversion"/>
  </si>
  <si>
    <t>CG/A040309</t>
    <phoneticPr fontId="6" type="noConversion"/>
  </si>
  <si>
    <t>391990298R</t>
    <phoneticPr fontId="6" type="noConversion"/>
  </si>
  <si>
    <t>A050966000017-R0</t>
    <phoneticPr fontId="6" type="noConversion"/>
  </si>
  <si>
    <t>A050966000045-R0</t>
    <phoneticPr fontId="6" type="noConversion"/>
  </si>
  <si>
    <t>1W060052A</t>
    <phoneticPr fontId="1" type="noConversion"/>
  </si>
  <si>
    <t>A050601001250-R0</t>
    <phoneticPr fontId="6" type="noConversion"/>
  </si>
  <si>
    <t>J内核</t>
    <phoneticPr fontId="6" type="noConversion"/>
  </si>
  <si>
    <t>068466</t>
    <phoneticPr fontId="1" type="noConversion"/>
  </si>
  <si>
    <t>A050601001251-R0</t>
    <phoneticPr fontId="6" type="noConversion"/>
  </si>
  <si>
    <t>068803</t>
    <phoneticPr fontId="1" type="noConversion"/>
  </si>
  <si>
    <t>A050601001423-R0
A050601001138-R0</t>
    <phoneticPr fontId="6" type="noConversion"/>
  </si>
  <si>
    <t>068205</t>
    <phoneticPr fontId="1" type="noConversion"/>
  </si>
  <si>
    <t>A050601000699-R0</t>
    <phoneticPr fontId="6" type="noConversion"/>
  </si>
  <si>
    <t>068808</t>
    <phoneticPr fontId="1" type="noConversion"/>
  </si>
  <si>
    <t>无编码，无法判断</t>
    <phoneticPr fontId="6" type="noConversion"/>
  </si>
  <si>
    <t>068798</t>
    <phoneticPr fontId="1" type="noConversion"/>
  </si>
  <si>
    <t>067249</t>
    <phoneticPr fontId="1" type="noConversion"/>
  </si>
  <si>
    <t>067252</t>
    <phoneticPr fontId="1" type="noConversion"/>
  </si>
  <si>
    <t>067253</t>
    <phoneticPr fontId="1" type="noConversion"/>
  </si>
  <si>
    <t>J115款装饰板</t>
    <phoneticPr fontId="6" type="noConversion"/>
  </si>
  <si>
    <t>068799</t>
    <phoneticPr fontId="1" type="noConversion"/>
  </si>
  <si>
    <t>A050601001422-R0
A050601001429-R0</t>
    <phoneticPr fontId="6" type="noConversion"/>
  </si>
  <si>
    <t>068807</t>
    <phoneticPr fontId="1" type="noConversion"/>
  </si>
  <si>
    <t>A050601001718-R0</t>
    <phoneticPr fontId="6" type="noConversion"/>
  </si>
  <si>
    <t>A050601000692-R0</t>
    <phoneticPr fontId="6" type="noConversion"/>
  </si>
  <si>
    <t>068354</t>
    <phoneticPr fontId="1" type="noConversion"/>
  </si>
  <si>
    <t>A050601001143-R0</t>
    <phoneticPr fontId="6" type="noConversion"/>
  </si>
  <si>
    <t>没生产过</t>
    <phoneticPr fontId="6" type="noConversion"/>
  </si>
  <si>
    <t>产品类型：C</t>
    <phoneticPr fontId="6" type="noConversion"/>
  </si>
  <si>
    <t>068683</t>
    <phoneticPr fontId="1" type="noConversion"/>
  </si>
  <si>
    <t>A050601001159-R0</t>
    <phoneticPr fontId="6" type="noConversion"/>
  </si>
  <si>
    <t>A050601001142-R0</t>
    <phoneticPr fontId="6" type="noConversion"/>
  </si>
  <si>
    <t>068708</t>
    <phoneticPr fontId="1" type="noConversion"/>
  </si>
  <si>
    <t>A050601001337-R0</t>
    <phoneticPr fontId="6" type="noConversion"/>
  </si>
  <si>
    <t>068209</t>
    <phoneticPr fontId="1" type="noConversion"/>
  </si>
  <si>
    <t>A050601000691-R0</t>
    <phoneticPr fontId="6" type="noConversion"/>
  </si>
  <si>
    <t>068801</t>
    <phoneticPr fontId="1" type="noConversion"/>
  </si>
  <si>
    <t>068800</t>
    <phoneticPr fontId="1" type="noConversion"/>
  </si>
  <si>
    <t>A050601001190-R0</t>
    <phoneticPr fontId="6" type="noConversion"/>
  </si>
  <si>
    <t>068356</t>
    <phoneticPr fontId="1" type="noConversion"/>
  </si>
  <si>
    <t>A050601001464-R0</t>
    <phoneticPr fontId="6" type="noConversion"/>
  </si>
  <si>
    <t>068792</t>
    <phoneticPr fontId="1" type="noConversion"/>
  </si>
  <si>
    <t>A050601002626-R0</t>
    <phoneticPr fontId="6" type="noConversion"/>
  </si>
  <si>
    <t>保留</t>
    <phoneticPr fontId="6" type="noConversion"/>
  </si>
  <si>
    <t>P内核</t>
    <phoneticPr fontId="6" type="noConversion"/>
  </si>
  <si>
    <t>A050961000017-R0
A050601000157-R0
A050601000508-R0</t>
    <phoneticPr fontId="6" type="noConversion"/>
  </si>
  <si>
    <t>A050601000158-R0</t>
    <phoneticPr fontId="6" type="noConversion"/>
  </si>
  <si>
    <t>067269</t>
    <phoneticPr fontId="1" type="noConversion"/>
  </si>
  <si>
    <t>A050961000046-R0</t>
    <phoneticPr fontId="6" type="noConversion"/>
  </si>
  <si>
    <t>保留</t>
    <phoneticPr fontId="6" type="noConversion"/>
  </si>
  <si>
    <t>A050601000777-R0</t>
    <phoneticPr fontId="6" type="noConversion"/>
  </si>
  <si>
    <t>P123装饰条+显示镜片B模</t>
    <phoneticPr fontId="6" type="noConversion"/>
  </si>
  <si>
    <t>A050601000306-R0
A050601000307-R0</t>
    <phoneticPr fontId="6" type="noConversion"/>
  </si>
  <si>
    <t>保留</t>
    <phoneticPr fontId="6" type="noConversion"/>
  </si>
  <si>
    <t>K01761</t>
    <phoneticPr fontId="6" type="noConversion"/>
  </si>
  <si>
    <t xml:space="preserve">A050601000777-R0 </t>
    <phoneticPr fontId="6" type="noConversion"/>
  </si>
  <si>
    <t>391190018R</t>
    <phoneticPr fontId="6" type="noConversion"/>
  </si>
  <si>
    <t>X内核</t>
    <phoneticPr fontId="6" type="noConversion"/>
  </si>
  <si>
    <t>技术确认为C类10.15</t>
    <phoneticPr fontId="6" type="noConversion"/>
  </si>
  <si>
    <t>A050601001462-R0</t>
    <phoneticPr fontId="6" type="noConversion"/>
  </si>
  <si>
    <t>A050601001476-R0</t>
    <phoneticPr fontId="6" type="noConversion"/>
  </si>
  <si>
    <t>A050601001481-R0</t>
    <phoneticPr fontId="6" type="noConversion"/>
  </si>
  <si>
    <t>A050601001460-R0</t>
    <phoneticPr fontId="6" type="noConversion"/>
  </si>
  <si>
    <t>A050601001579-R0</t>
    <phoneticPr fontId="6" type="noConversion"/>
  </si>
  <si>
    <t>069056</t>
    <phoneticPr fontId="1" type="noConversion"/>
  </si>
  <si>
    <t>A050601001792-R0</t>
    <phoneticPr fontId="6" type="noConversion"/>
  </si>
  <si>
    <t>A050601001461-R0</t>
    <phoneticPr fontId="6" type="noConversion"/>
  </si>
  <si>
    <t>A050601000846-R0
A050938000464-R0</t>
    <phoneticPr fontId="6" type="noConversion"/>
  </si>
  <si>
    <t>068685</t>
    <phoneticPr fontId="1" type="noConversion"/>
  </si>
  <si>
    <t>A050601001160-A0(J)</t>
    <phoneticPr fontId="6" type="noConversion"/>
  </si>
  <si>
    <t>W系列</t>
    <phoneticPr fontId="6" type="noConversion"/>
  </si>
  <si>
    <t>0610208</t>
    <phoneticPr fontId="1" type="noConversion"/>
  </si>
  <si>
    <t>CG/A021315</t>
    <phoneticPr fontId="1" type="noConversion"/>
  </si>
  <si>
    <t>A050601003065-R0</t>
    <phoneticPr fontId="6" type="noConversion"/>
  </si>
  <si>
    <t>0610101</t>
    <phoneticPr fontId="1" type="noConversion"/>
  </si>
  <si>
    <t>A050601003149-R0
A050601003132-R0</t>
    <phoneticPr fontId="6" type="noConversion"/>
  </si>
  <si>
    <t>062294</t>
    <phoneticPr fontId="1" type="noConversion"/>
  </si>
  <si>
    <t>391260031B</t>
    <phoneticPr fontId="6" type="noConversion"/>
  </si>
  <si>
    <t>391220266B</t>
    <phoneticPr fontId="6" type="noConversion"/>
  </si>
  <si>
    <t>062304</t>
    <phoneticPr fontId="1" type="noConversion"/>
  </si>
  <si>
    <t>391190098B</t>
    <phoneticPr fontId="6" type="noConversion"/>
  </si>
  <si>
    <t>391220277B</t>
    <phoneticPr fontId="6" type="noConversion"/>
  </si>
  <si>
    <t>391220279B</t>
    <phoneticPr fontId="6" type="noConversion"/>
  </si>
  <si>
    <t>391220293B</t>
    <phoneticPr fontId="6" type="noConversion"/>
  </si>
  <si>
    <t>064924</t>
    <phoneticPr fontId="1" type="noConversion"/>
  </si>
  <si>
    <t>391220322R</t>
    <phoneticPr fontId="6" type="noConversion"/>
  </si>
  <si>
    <t>064925</t>
    <phoneticPr fontId="1" type="noConversion"/>
  </si>
  <si>
    <t>391220323R</t>
    <phoneticPr fontId="6" type="noConversion"/>
  </si>
  <si>
    <t>104款装饰条</t>
    <phoneticPr fontId="1" type="noConversion"/>
  </si>
  <si>
    <t>064933</t>
    <phoneticPr fontId="1" type="noConversion"/>
  </si>
  <si>
    <t>391220357R</t>
    <phoneticPr fontId="6" type="noConversion"/>
  </si>
  <si>
    <t>065018</t>
    <phoneticPr fontId="1" type="noConversion"/>
  </si>
  <si>
    <t>391220358R</t>
    <phoneticPr fontId="6" type="noConversion"/>
  </si>
  <si>
    <t>391220350R</t>
    <phoneticPr fontId="6" type="noConversion"/>
  </si>
  <si>
    <t>066350</t>
    <phoneticPr fontId="1" type="noConversion"/>
  </si>
  <si>
    <t>391220351R</t>
    <phoneticPr fontId="6" type="noConversion"/>
  </si>
  <si>
    <t>A050601001299-R0
A050938000774-R0</t>
    <phoneticPr fontId="6" type="noConversion"/>
  </si>
  <si>
    <t>066934</t>
    <phoneticPr fontId="1" type="noConversion"/>
  </si>
  <si>
    <t>391230508B</t>
    <phoneticPr fontId="6" type="noConversion"/>
  </si>
  <si>
    <t>066939</t>
    <phoneticPr fontId="1" type="noConversion"/>
  </si>
  <si>
    <t>CG/A040410</t>
    <phoneticPr fontId="1" type="noConversion"/>
  </si>
  <si>
    <t>391220570R</t>
    <phoneticPr fontId="6" type="noConversion"/>
  </si>
  <si>
    <t>A050601001453-R0</t>
    <phoneticPr fontId="6" type="noConversion"/>
  </si>
  <si>
    <t>391220572R</t>
    <phoneticPr fontId="6" type="noConversion"/>
  </si>
  <si>
    <t>067328</t>
    <phoneticPr fontId="1" type="noConversion"/>
  </si>
  <si>
    <t>391990323R</t>
    <phoneticPr fontId="6" type="noConversion"/>
  </si>
  <si>
    <t>A050601000088-R0</t>
    <phoneticPr fontId="6" type="noConversion"/>
  </si>
  <si>
    <t>068216</t>
    <phoneticPr fontId="1" type="noConversion"/>
  </si>
  <si>
    <t>A050601000690-R0</t>
    <phoneticPr fontId="6" type="noConversion"/>
  </si>
  <si>
    <t>068217</t>
    <phoneticPr fontId="1" type="noConversion"/>
  </si>
  <si>
    <t>A050601000688-R0
A050601001468-R0</t>
    <phoneticPr fontId="6" type="noConversion"/>
  </si>
  <si>
    <t>A050601001256-B0</t>
    <phoneticPr fontId="6" type="noConversion"/>
  </si>
  <si>
    <t>068710</t>
    <phoneticPr fontId="1" type="noConversion"/>
  </si>
  <si>
    <t>A050601002283-R0
A050601001340-R0</t>
    <phoneticPr fontId="6" type="noConversion"/>
  </si>
  <si>
    <t>069673</t>
    <phoneticPr fontId="1" type="noConversion"/>
  </si>
  <si>
    <t>A050601001724-R0</t>
    <phoneticPr fontId="6" type="noConversion"/>
  </si>
  <si>
    <t>068785</t>
    <phoneticPr fontId="1" type="noConversion"/>
  </si>
  <si>
    <t>A050601000723-R0</t>
    <phoneticPr fontId="6" type="noConversion"/>
  </si>
  <si>
    <t>069672</t>
    <phoneticPr fontId="1" type="noConversion"/>
  </si>
  <si>
    <t>A050601001722-R0</t>
    <phoneticPr fontId="6" type="noConversion"/>
  </si>
  <si>
    <t>A050601002856-R0</t>
    <phoneticPr fontId="6" type="noConversion"/>
  </si>
  <si>
    <t>062252</t>
    <phoneticPr fontId="1" type="noConversion"/>
  </si>
  <si>
    <t>A050601001454-R0</t>
    <phoneticPr fontId="6" type="noConversion"/>
  </si>
  <si>
    <t>391220294B</t>
    <phoneticPr fontId="6" type="noConversion"/>
  </si>
  <si>
    <t>A050601001184-R0</t>
    <phoneticPr fontId="6" type="noConversion"/>
  </si>
  <si>
    <t>391220298B</t>
    <phoneticPr fontId="6" type="noConversion"/>
  </si>
  <si>
    <t>A050601001942-R0</t>
    <phoneticPr fontId="6" type="noConversion"/>
  </si>
  <si>
    <t>062251</t>
    <phoneticPr fontId="1" type="noConversion"/>
  </si>
  <si>
    <t>391022663R</t>
    <phoneticPr fontId="6" type="noConversion"/>
  </si>
  <si>
    <t>A050938000765-R0
A050601000463-R0</t>
    <phoneticPr fontId="6" type="noConversion"/>
  </si>
  <si>
    <t>391990322R</t>
    <phoneticPr fontId="6" type="noConversion"/>
  </si>
  <si>
    <t>391220280B、P391220280</t>
    <phoneticPr fontId="6" type="noConversion"/>
  </si>
  <si>
    <t>391030048B</t>
    <phoneticPr fontId="6" type="noConversion"/>
  </si>
  <si>
    <t>391220536R</t>
    <phoneticPr fontId="6" type="noConversion"/>
  </si>
  <si>
    <t>391990321R</t>
    <phoneticPr fontId="6" type="noConversion"/>
  </si>
  <si>
    <t>069139</t>
    <phoneticPr fontId="1" type="noConversion"/>
  </si>
  <si>
    <t>A050601002415-R0</t>
    <phoneticPr fontId="6" type="noConversion"/>
  </si>
  <si>
    <t>待定</t>
    <phoneticPr fontId="6" type="noConversion"/>
  </si>
  <si>
    <t>B内核</t>
    <phoneticPr fontId="6" type="noConversion"/>
  </si>
  <si>
    <t>069222</t>
    <phoneticPr fontId="1" type="noConversion"/>
  </si>
  <si>
    <t>A050601001822-R0</t>
    <phoneticPr fontId="6" type="noConversion"/>
  </si>
  <si>
    <t xml:space="preserve">A050601001821-B0   </t>
    <phoneticPr fontId="6" type="noConversion"/>
  </si>
  <si>
    <t>069223</t>
    <phoneticPr fontId="1" type="noConversion"/>
  </si>
  <si>
    <t>A050601001819-R0</t>
    <phoneticPr fontId="6" type="noConversion"/>
  </si>
  <si>
    <t>A050601003043-R0</t>
    <phoneticPr fontId="6" type="noConversion"/>
  </si>
  <si>
    <t>A050601003172-R0</t>
    <phoneticPr fontId="6" type="noConversion"/>
  </si>
  <si>
    <t>A050601003250-R0</t>
    <phoneticPr fontId="6" type="noConversion"/>
  </si>
  <si>
    <t>坏模</t>
    <phoneticPr fontId="6" type="noConversion"/>
  </si>
  <si>
    <t>坏模，热流道坏</t>
    <phoneticPr fontId="6" type="noConversion"/>
  </si>
  <si>
    <t>06000788</t>
    <phoneticPr fontId="1" type="noConversion"/>
  </si>
  <si>
    <t>32款-N窗机</t>
    <phoneticPr fontId="6" type="noConversion"/>
  </si>
  <si>
    <t>06001085</t>
    <phoneticPr fontId="1" type="noConversion"/>
  </si>
  <si>
    <t>F窗机</t>
    <phoneticPr fontId="6" type="noConversion"/>
  </si>
  <si>
    <t>C内核窗机，C类</t>
    <phoneticPr fontId="6" type="noConversion"/>
  </si>
  <si>
    <t>淘汰</t>
    <phoneticPr fontId="6" type="noConversion"/>
  </si>
  <si>
    <t>PLM搜索不到</t>
    <phoneticPr fontId="6" type="noConversion"/>
  </si>
  <si>
    <t>063918</t>
    <phoneticPr fontId="1" type="noConversion"/>
  </si>
  <si>
    <t>394990250R</t>
    <phoneticPr fontId="6" type="noConversion"/>
  </si>
  <si>
    <t>07款50窗机斜纹进风格栅</t>
    <phoneticPr fontId="6" type="noConversion"/>
  </si>
  <si>
    <t>F、Q通用</t>
    <phoneticPr fontId="6" type="noConversion"/>
  </si>
  <si>
    <t>产品类型：C</t>
    <phoneticPr fontId="6" type="noConversion"/>
  </si>
  <si>
    <t>060210</t>
    <phoneticPr fontId="1" type="noConversion"/>
  </si>
  <si>
    <t>A050607000066-R0</t>
    <phoneticPr fontId="6" type="noConversion"/>
  </si>
  <si>
    <r>
      <t>F/Q内核使用，</t>
    </r>
    <r>
      <rPr>
        <sz val="10"/>
        <rFont val="宋体"/>
        <family val="3"/>
        <charset val="134"/>
      </rPr>
      <t>C类</t>
    </r>
    <phoneticPr fontId="6" type="noConversion"/>
  </si>
  <si>
    <t>N窗机</t>
    <phoneticPr fontId="6" type="noConversion"/>
  </si>
  <si>
    <t>Q窗机</t>
    <phoneticPr fontId="6" type="noConversion"/>
  </si>
  <si>
    <t>C1348</t>
    <phoneticPr fontId="1" type="noConversion"/>
  </si>
  <si>
    <t>P窗机</t>
    <phoneticPr fontId="6" type="noConversion"/>
  </si>
  <si>
    <t>A050699000135-R0</t>
    <phoneticPr fontId="6" type="noConversion"/>
  </si>
  <si>
    <t>07款35窗机-纵向导风条</t>
    <phoneticPr fontId="6" type="noConversion"/>
  </si>
  <si>
    <t>编码对应的是纵向导风条</t>
    <phoneticPr fontId="6" type="noConversion"/>
  </si>
  <si>
    <t>A050607000101-R0</t>
    <phoneticPr fontId="6" type="noConversion"/>
  </si>
  <si>
    <t>A050607000114-R0</t>
    <phoneticPr fontId="6" type="noConversion"/>
  </si>
  <si>
    <t>A050948000001-R0 A050699000146-R0</t>
    <phoneticPr fontId="6" type="noConversion"/>
  </si>
  <si>
    <t>9K07款新风门</t>
    <phoneticPr fontId="1" type="noConversion"/>
  </si>
  <si>
    <t>组件编码，新风门编码A050699000146-R0</t>
    <phoneticPr fontId="6" type="noConversion"/>
  </si>
  <si>
    <t>062524</t>
    <phoneticPr fontId="1" type="noConversion"/>
  </si>
  <si>
    <t>A050607000166-R0</t>
    <phoneticPr fontId="6" type="noConversion"/>
  </si>
  <si>
    <t>063821</t>
    <phoneticPr fontId="1" type="noConversion"/>
  </si>
  <si>
    <t>A050607000069-R0</t>
    <phoneticPr fontId="6" type="noConversion"/>
  </si>
  <si>
    <t>063825</t>
    <phoneticPr fontId="1" type="noConversion"/>
  </si>
  <si>
    <t>组件编码，风叶框编码394990151R</t>
    <phoneticPr fontId="6" type="noConversion"/>
  </si>
  <si>
    <t>062517</t>
    <phoneticPr fontId="1" type="noConversion"/>
  </si>
  <si>
    <t>A050607000102-R0</t>
    <phoneticPr fontId="6" type="noConversion"/>
  </si>
  <si>
    <t>编码对应的是面板体</t>
    <phoneticPr fontId="6" type="noConversion"/>
  </si>
  <si>
    <t>062521</t>
    <phoneticPr fontId="1" type="noConversion"/>
  </si>
  <si>
    <t>062526</t>
    <phoneticPr fontId="1" type="noConversion"/>
  </si>
  <si>
    <t>A050607000113-R0</t>
    <phoneticPr fontId="6" type="noConversion"/>
  </si>
  <si>
    <t>066807</t>
    <phoneticPr fontId="1" type="noConversion"/>
  </si>
  <si>
    <t>C1499</t>
    <phoneticPr fontId="6" type="noConversion"/>
  </si>
  <si>
    <t>069619</t>
    <phoneticPr fontId="1" type="noConversion"/>
  </si>
  <si>
    <t>A050607000033-R0
A050607000032-R0</t>
    <phoneticPr fontId="6" type="noConversion"/>
  </si>
  <si>
    <t>N内核窗机，C类</t>
    <phoneticPr fontId="6" type="noConversion"/>
  </si>
  <si>
    <t>P内核窗机，C类</t>
    <phoneticPr fontId="6" type="noConversion"/>
  </si>
  <si>
    <t>063822</t>
    <phoneticPr fontId="1" type="noConversion"/>
  </si>
  <si>
    <t>a050699000134-r0</t>
    <phoneticPr fontId="6" type="noConversion"/>
  </si>
  <si>
    <t>394132023R</t>
    <phoneticPr fontId="6" type="noConversion"/>
  </si>
  <si>
    <t>394132022R</t>
    <phoneticPr fontId="6" type="noConversion"/>
  </si>
  <si>
    <t>窗机系列</t>
    <phoneticPr fontId="1" type="noConversion"/>
  </si>
  <si>
    <t>394990078R</t>
    <phoneticPr fontId="6" type="noConversion"/>
  </si>
  <si>
    <t>394050005R</t>
    <phoneticPr fontId="6" type="noConversion"/>
  </si>
  <si>
    <t>069271</t>
    <phoneticPr fontId="1" type="noConversion"/>
  </si>
  <si>
    <t>C1799</t>
    <phoneticPr fontId="6" type="noConversion"/>
  </si>
  <si>
    <t>A050937000038-R0
A050937000042-R0</t>
    <phoneticPr fontId="6" type="noConversion"/>
  </si>
  <si>
    <t>淘汰</t>
    <phoneticPr fontId="6" type="noConversion"/>
  </si>
  <si>
    <t>50款柜机</t>
    <phoneticPr fontId="6" type="noConversion"/>
  </si>
  <si>
    <t>069274</t>
    <phoneticPr fontId="1" type="noConversion"/>
  </si>
  <si>
    <t>A050603000336-R0
A050603000330-R0</t>
    <phoneticPr fontId="6" type="noConversion"/>
  </si>
  <si>
    <t>069282</t>
    <phoneticPr fontId="1" type="noConversion"/>
  </si>
  <si>
    <t>A050603000347-R0   A050603000350-R0</t>
    <phoneticPr fontId="6" type="noConversion"/>
  </si>
  <si>
    <t>069287</t>
    <phoneticPr fontId="1" type="noConversion"/>
  </si>
  <si>
    <t>A050699000236-R0  A050699000237-R0</t>
    <phoneticPr fontId="6" type="noConversion"/>
  </si>
  <si>
    <t>392140025B</t>
    <phoneticPr fontId="6" type="noConversion"/>
  </si>
  <si>
    <t>2P现代商标</t>
    <phoneticPr fontId="6" type="noConversion"/>
  </si>
  <si>
    <t>淘汰</t>
    <phoneticPr fontId="6" type="noConversion"/>
  </si>
  <si>
    <t>2P柜机</t>
    <phoneticPr fontId="6" type="noConversion"/>
  </si>
  <si>
    <t>MB392152013R</t>
    <phoneticPr fontId="6" type="noConversion"/>
  </si>
  <si>
    <t>5P02/22款柜机</t>
    <phoneticPr fontId="6" type="noConversion"/>
  </si>
  <si>
    <t>MB100513010</t>
    <phoneticPr fontId="6" type="noConversion"/>
  </si>
  <si>
    <t>K024</t>
    <phoneticPr fontId="6" type="noConversion"/>
  </si>
  <si>
    <t>重新确认10.18</t>
    <phoneticPr fontId="6" type="noConversion"/>
  </si>
  <si>
    <t>编码不可查，无法判断</t>
    <phoneticPr fontId="6" type="noConversion"/>
  </si>
  <si>
    <t>W0135</t>
    <phoneticPr fontId="6" type="noConversion"/>
  </si>
  <si>
    <t>5P02款操作板底盖</t>
    <phoneticPr fontId="6" type="noConversion"/>
  </si>
  <si>
    <t>390000007B
390000008B</t>
    <phoneticPr fontId="6" type="noConversion"/>
  </si>
  <si>
    <t>5P横连杆</t>
    <phoneticPr fontId="1" type="noConversion"/>
  </si>
  <si>
    <t>保留</t>
    <phoneticPr fontId="6" type="noConversion"/>
  </si>
  <si>
    <t>392990067R</t>
    <phoneticPr fontId="6" type="noConversion"/>
  </si>
  <si>
    <t>W0158</t>
    <phoneticPr fontId="1" type="noConversion"/>
  </si>
  <si>
    <t>392050042R</t>
    <phoneticPr fontId="6" type="noConversion"/>
  </si>
  <si>
    <t>100220023R</t>
    <phoneticPr fontId="6" type="noConversion"/>
  </si>
  <si>
    <t>100513021B</t>
    <phoneticPr fontId="6" type="noConversion"/>
  </si>
  <si>
    <t>100513020B</t>
    <phoneticPr fontId="6" type="noConversion"/>
  </si>
  <si>
    <t>5P柜机底座</t>
    <phoneticPr fontId="6" type="noConversion"/>
  </si>
  <si>
    <t>已申请淘汰</t>
    <phoneticPr fontId="6" type="noConversion"/>
  </si>
  <si>
    <t>06000917</t>
    <phoneticPr fontId="1" type="noConversion"/>
  </si>
  <si>
    <t>A050603000284-B0</t>
    <phoneticPr fontId="6" type="noConversion"/>
  </si>
  <si>
    <t>2P21:33款共用横向导风条B/C(A模）</t>
    <phoneticPr fontId="6" type="noConversion"/>
  </si>
  <si>
    <t>2P21款柜机</t>
    <phoneticPr fontId="6" type="noConversion"/>
  </si>
  <si>
    <t>W0050</t>
    <phoneticPr fontId="6" type="noConversion"/>
  </si>
  <si>
    <t>100200021B</t>
    <phoneticPr fontId="6" type="noConversion"/>
  </si>
  <si>
    <t>待定</t>
    <phoneticPr fontId="6" type="noConversion"/>
  </si>
  <si>
    <t>06001269</t>
    <phoneticPr fontId="1" type="noConversion"/>
  </si>
  <si>
    <t>060186</t>
    <phoneticPr fontId="1" type="noConversion"/>
  </si>
  <si>
    <t>394990001R</t>
    <phoneticPr fontId="6" type="noConversion"/>
  </si>
  <si>
    <t>待定</t>
    <phoneticPr fontId="6" type="noConversion"/>
  </si>
  <si>
    <t>392060075R</t>
    <phoneticPr fontId="6" type="noConversion"/>
  </si>
  <si>
    <t>392060032R</t>
    <phoneticPr fontId="6" type="noConversion"/>
  </si>
  <si>
    <t>060094</t>
    <phoneticPr fontId="1" type="noConversion"/>
  </si>
  <si>
    <t>392140220B</t>
    <phoneticPr fontId="11" type="noConversion"/>
  </si>
  <si>
    <t>2P33款柜机</t>
    <phoneticPr fontId="6" type="noConversion"/>
  </si>
  <si>
    <t>392990089B</t>
    <phoneticPr fontId="6" type="noConversion"/>
  </si>
  <si>
    <t>392060051R</t>
    <phoneticPr fontId="6" type="noConversion"/>
  </si>
  <si>
    <t>392130188R</t>
    <phoneticPr fontId="6" type="noConversion"/>
  </si>
  <si>
    <t>392140223B</t>
    <phoneticPr fontId="6" type="noConversion"/>
  </si>
  <si>
    <t>060174</t>
    <phoneticPr fontId="1" type="noConversion"/>
  </si>
  <si>
    <t>2P29款</t>
    <phoneticPr fontId="6" type="noConversion"/>
  </si>
  <si>
    <t>392140221B</t>
    <phoneticPr fontId="6" type="noConversion"/>
  </si>
  <si>
    <t>060178</t>
    <phoneticPr fontId="1" type="noConversion"/>
  </si>
  <si>
    <t xml:space="preserve">392990090B 392990091B 392990092B </t>
    <phoneticPr fontId="11" type="noConversion"/>
  </si>
  <si>
    <t>060167</t>
    <phoneticPr fontId="1" type="noConversion"/>
  </si>
  <si>
    <t>060166</t>
    <phoneticPr fontId="1" type="noConversion"/>
  </si>
  <si>
    <t>392990093B</t>
    <phoneticPr fontId="6" type="noConversion"/>
  </si>
  <si>
    <t>060260</t>
    <phoneticPr fontId="1" type="noConversion"/>
  </si>
  <si>
    <t>392130187R</t>
    <phoneticPr fontId="6" type="noConversion"/>
  </si>
  <si>
    <t>2P32款柜机</t>
    <phoneticPr fontId="6" type="noConversion"/>
  </si>
  <si>
    <t>062090</t>
    <phoneticPr fontId="1" type="noConversion"/>
  </si>
  <si>
    <t>061966</t>
    <phoneticPr fontId="1" type="noConversion"/>
  </si>
  <si>
    <t>A050603000274-B0</t>
    <phoneticPr fontId="6" type="noConversion"/>
  </si>
  <si>
    <t>061967</t>
    <phoneticPr fontId="1" type="noConversion"/>
  </si>
  <si>
    <t>392130205B</t>
    <phoneticPr fontId="6" type="noConversion"/>
  </si>
  <si>
    <t>392130223B 392130224B</t>
    <phoneticPr fontId="6" type="noConversion"/>
  </si>
  <si>
    <t>061974</t>
    <phoneticPr fontId="1" type="noConversion"/>
  </si>
  <si>
    <t>392140231B
392140232B</t>
    <phoneticPr fontId="6" type="noConversion"/>
  </si>
  <si>
    <t>061976</t>
    <phoneticPr fontId="1" type="noConversion"/>
  </si>
  <si>
    <t>392070010R</t>
    <phoneticPr fontId="6" type="noConversion"/>
  </si>
  <si>
    <t>061977</t>
    <phoneticPr fontId="1" type="noConversion"/>
  </si>
  <si>
    <t>392070011B</t>
    <phoneticPr fontId="6" type="noConversion"/>
  </si>
  <si>
    <t>061979</t>
    <phoneticPr fontId="1" type="noConversion"/>
  </si>
  <si>
    <t>392140251B</t>
    <phoneticPr fontId="6" type="noConversion"/>
  </si>
  <si>
    <t>062089</t>
    <phoneticPr fontId="1" type="noConversion"/>
  </si>
  <si>
    <t>061969</t>
    <phoneticPr fontId="1" type="noConversion"/>
  </si>
  <si>
    <t>392140284B</t>
    <phoneticPr fontId="6" type="noConversion"/>
  </si>
  <si>
    <t>A050603000870-R0</t>
    <phoneticPr fontId="6" type="noConversion"/>
  </si>
  <si>
    <t>392130219B</t>
    <phoneticPr fontId="6" type="noConversion"/>
  </si>
  <si>
    <t>392140290B</t>
    <phoneticPr fontId="6" type="noConversion"/>
  </si>
  <si>
    <t>062512</t>
    <phoneticPr fontId="1" type="noConversion"/>
  </si>
  <si>
    <t>392990127B</t>
    <phoneticPr fontId="6" type="noConversion"/>
  </si>
  <si>
    <t>392130192B</t>
    <phoneticPr fontId="6" type="noConversion"/>
  </si>
  <si>
    <t>392140234B</t>
    <phoneticPr fontId="6" type="noConversion"/>
  </si>
  <si>
    <t>392060060B</t>
    <phoneticPr fontId="6" type="noConversion"/>
  </si>
  <si>
    <t>392140233B</t>
    <phoneticPr fontId="6" type="noConversion"/>
  </si>
  <si>
    <t>392140221B
392140222B</t>
    <phoneticPr fontId="6" type="noConversion"/>
  </si>
  <si>
    <t>392060082R</t>
    <phoneticPr fontId="6" type="noConversion"/>
  </si>
  <si>
    <t>38款柜机</t>
    <phoneticPr fontId="6" type="noConversion"/>
  </si>
  <si>
    <t>392990148R</t>
    <phoneticPr fontId="6" type="noConversion"/>
  </si>
  <si>
    <t>065770</t>
    <phoneticPr fontId="1" type="noConversion"/>
  </si>
  <si>
    <t>392130259R</t>
    <phoneticPr fontId="6" type="noConversion"/>
  </si>
  <si>
    <t>065771</t>
    <phoneticPr fontId="1" type="noConversion"/>
  </si>
  <si>
    <t>392140354R</t>
    <phoneticPr fontId="6" type="noConversion"/>
  </si>
  <si>
    <t>065773</t>
    <phoneticPr fontId="1" type="noConversion"/>
  </si>
  <si>
    <t>392100010R</t>
    <phoneticPr fontId="6" type="noConversion"/>
  </si>
  <si>
    <t>065774</t>
    <phoneticPr fontId="1" type="noConversion"/>
  </si>
  <si>
    <t>392140355R</t>
    <phoneticPr fontId="6" type="noConversion"/>
  </si>
  <si>
    <t>065776</t>
    <phoneticPr fontId="1" type="noConversion"/>
  </si>
  <si>
    <t>392130255R</t>
    <phoneticPr fontId="6" type="noConversion"/>
  </si>
  <si>
    <t>065777</t>
    <phoneticPr fontId="1" type="noConversion"/>
  </si>
  <si>
    <t>392130252R</t>
    <phoneticPr fontId="6" type="noConversion"/>
  </si>
  <si>
    <t>065778</t>
    <phoneticPr fontId="1" type="noConversion"/>
  </si>
  <si>
    <t>392130256R</t>
    <phoneticPr fontId="6" type="noConversion"/>
  </si>
  <si>
    <t>065780</t>
    <phoneticPr fontId="1" type="noConversion"/>
  </si>
  <si>
    <t>392130258R</t>
    <phoneticPr fontId="6" type="noConversion"/>
  </si>
  <si>
    <t>065781</t>
    <phoneticPr fontId="1" type="noConversion"/>
  </si>
  <si>
    <t>392130257R</t>
    <phoneticPr fontId="6" type="noConversion"/>
  </si>
  <si>
    <t>A050603000320-R0</t>
    <phoneticPr fontId="6" type="noConversion"/>
  </si>
  <si>
    <t>392080033R</t>
    <phoneticPr fontId="6" type="noConversion"/>
  </si>
  <si>
    <t>065791</t>
    <phoneticPr fontId="1" type="noConversion"/>
  </si>
  <si>
    <t>392140412B
392990149R</t>
    <phoneticPr fontId="6" type="noConversion"/>
  </si>
  <si>
    <t>392140356R</t>
    <phoneticPr fontId="6" type="noConversion"/>
  </si>
  <si>
    <t>392040108R</t>
    <phoneticPr fontId="11" type="noConversion"/>
  </si>
  <si>
    <t>392990147R</t>
    <phoneticPr fontId="6" type="noConversion"/>
  </si>
  <si>
    <t>392990154R</t>
    <phoneticPr fontId="6" type="noConversion"/>
  </si>
  <si>
    <t>392990152R
392990150R</t>
    <phoneticPr fontId="6" type="noConversion"/>
  </si>
  <si>
    <t>392990153R
392990151R</t>
    <phoneticPr fontId="6" type="noConversion"/>
  </si>
  <si>
    <t>065772</t>
    <phoneticPr fontId="1" type="noConversion"/>
  </si>
  <si>
    <t>392070018R
A050603000069-R0</t>
    <phoneticPr fontId="6" type="noConversion"/>
  </si>
  <si>
    <t>39款柜机</t>
    <phoneticPr fontId="6" type="noConversion"/>
  </si>
  <si>
    <t>A050603000180-R0</t>
    <phoneticPr fontId="6" type="noConversion"/>
  </si>
  <si>
    <t>06000308</t>
    <phoneticPr fontId="1" type="noConversion"/>
  </si>
  <si>
    <t>109990080R</t>
    <phoneticPr fontId="6" type="noConversion"/>
  </si>
  <si>
    <t>3/5P02款柜机夹扣(面板扣)</t>
    <phoneticPr fontId="6" type="noConversion"/>
  </si>
  <si>
    <t>柜机系列</t>
    <phoneticPr fontId="6" type="noConversion"/>
  </si>
  <si>
    <t>技术确认为C类10.18</t>
    <phoneticPr fontId="6" type="noConversion"/>
  </si>
  <si>
    <t>06001126</t>
    <phoneticPr fontId="1" type="noConversion"/>
  </si>
  <si>
    <t>392130130B</t>
    <phoneticPr fontId="6" type="noConversion"/>
  </si>
  <si>
    <t>067239</t>
    <phoneticPr fontId="1" type="noConversion"/>
  </si>
  <si>
    <t>392140449R</t>
    <phoneticPr fontId="6" type="noConversion"/>
  </si>
  <si>
    <t>392060091r</t>
    <phoneticPr fontId="11" type="noConversion"/>
  </si>
  <si>
    <t>A050603000036-R0</t>
    <phoneticPr fontId="6" type="noConversion"/>
  </si>
  <si>
    <t>43款柜机</t>
    <phoneticPr fontId="6" type="noConversion"/>
  </si>
  <si>
    <t>062233</t>
    <phoneticPr fontId="1" type="noConversion"/>
  </si>
  <si>
    <t>392130008R</t>
    <phoneticPr fontId="6" type="noConversion"/>
  </si>
  <si>
    <t>左：A050603000379-R0
右：A050603000366-R0</t>
    <phoneticPr fontId="6" type="noConversion"/>
  </si>
  <si>
    <t>51柜机</t>
    <phoneticPr fontId="6" type="noConversion"/>
  </si>
  <si>
    <t>A050603000375-R0</t>
    <phoneticPr fontId="6" type="noConversion"/>
  </si>
  <si>
    <t>A050603000382-R0</t>
    <phoneticPr fontId="6" type="noConversion"/>
  </si>
  <si>
    <t>A050603000384-R0
A050603000373-R0</t>
    <phoneticPr fontId="6" type="noConversion"/>
  </si>
  <si>
    <t>069041</t>
    <phoneticPr fontId="1" type="noConversion"/>
  </si>
  <si>
    <t>A050603000367-R0</t>
    <phoneticPr fontId="6" type="noConversion"/>
  </si>
  <si>
    <t>A050936000185-R0</t>
    <phoneticPr fontId="6" type="noConversion"/>
  </si>
  <si>
    <t>A050603000360-R0</t>
    <phoneticPr fontId="6" type="noConversion"/>
  </si>
  <si>
    <t>069046</t>
    <phoneticPr fontId="1" type="noConversion"/>
  </si>
  <si>
    <t>A050603000383-R0</t>
    <phoneticPr fontId="6" type="noConversion"/>
  </si>
  <si>
    <t>A050603000381-R0</t>
    <phoneticPr fontId="6" type="noConversion"/>
  </si>
  <si>
    <t>A050603000359-R0</t>
    <phoneticPr fontId="6" type="noConversion"/>
  </si>
  <si>
    <t>CG/A011413</t>
    <phoneticPr fontId="1" type="noConversion"/>
  </si>
  <si>
    <t>A050603000380-R0
A050603000408-R0</t>
    <phoneticPr fontId="6" type="noConversion"/>
  </si>
  <si>
    <t>A050603000378-R0</t>
    <phoneticPr fontId="6" type="noConversion"/>
  </si>
  <si>
    <t>A050603000385-R0</t>
    <phoneticPr fontId="6" type="noConversion"/>
  </si>
  <si>
    <t>A050603000370-R0</t>
    <phoneticPr fontId="6" type="noConversion"/>
  </si>
  <si>
    <t>069032</t>
    <phoneticPr fontId="1" type="noConversion"/>
  </si>
  <si>
    <t>A050603000368-R0</t>
    <phoneticPr fontId="6" type="noConversion"/>
  </si>
  <si>
    <t>A050603000369-R0</t>
    <phoneticPr fontId="6" type="noConversion"/>
  </si>
  <si>
    <t>A050603000362-R0</t>
    <phoneticPr fontId="6" type="noConversion"/>
  </si>
  <si>
    <t>CG/A012413</t>
    <phoneticPr fontId="1" type="noConversion"/>
  </si>
  <si>
    <t>A050603000358-R0</t>
    <phoneticPr fontId="6" type="noConversion"/>
  </si>
  <si>
    <t>A050603000430-R0</t>
    <phoneticPr fontId="6" type="noConversion"/>
  </si>
  <si>
    <t>2P柜机过滤网</t>
    <phoneticPr fontId="6" type="noConversion"/>
  </si>
  <si>
    <t>保留</t>
    <phoneticPr fontId="6" type="noConversion"/>
  </si>
  <si>
    <t>392140312R</t>
    <phoneticPr fontId="6" type="noConversion"/>
  </si>
  <si>
    <t>37、38款柜机</t>
    <phoneticPr fontId="6" type="noConversion"/>
  </si>
  <si>
    <t>069280</t>
    <phoneticPr fontId="1" type="noConversion"/>
  </si>
  <si>
    <t>A050603000337-R0</t>
    <phoneticPr fontId="6" type="noConversion"/>
  </si>
  <si>
    <t>06000293</t>
    <phoneticPr fontId="1" type="noConversion"/>
  </si>
  <si>
    <t>W0125</t>
    <phoneticPr fontId="1" type="noConversion"/>
  </si>
  <si>
    <t>392140192R</t>
    <phoneticPr fontId="6" type="noConversion"/>
  </si>
  <si>
    <t>5P02款</t>
    <phoneticPr fontId="6" type="noConversion"/>
  </si>
  <si>
    <t>392020026R</t>
    <phoneticPr fontId="6" type="noConversion"/>
  </si>
  <si>
    <t>37款柜机</t>
    <phoneticPr fontId="6" type="noConversion"/>
  </si>
  <si>
    <t>392130229R 392130231R</t>
    <phoneticPr fontId="6" type="noConversion"/>
  </si>
  <si>
    <t>392130232R</t>
    <phoneticPr fontId="6" type="noConversion"/>
  </si>
  <si>
    <t>齿轮电机支架</t>
    <phoneticPr fontId="6" type="noConversion"/>
  </si>
  <si>
    <t>392140305R</t>
    <phoneticPr fontId="6" type="noConversion"/>
  </si>
  <si>
    <t>392140316R 392140301R</t>
    <phoneticPr fontId="6" type="noConversion"/>
  </si>
  <si>
    <t>392140308R 392140309R</t>
    <phoneticPr fontId="6" type="noConversion"/>
  </si>
  <si>
    <t>392140315R</t>
    <phoneticPr fontId="6" type="noConversion"/>
  </si>
  <si>
    <t>显示盒</t>
    <phoneticPr fontId="6" type="noConversion"/>
  </si>
  <si>
    <t>392140310R 392140311R</t>
    <phoneticPr fontId="6" type="noConversion"/>
  </si>
  <si>
    <t>061982</t>
    <phoneticPr fontId="1" type="noConversion"/>
  </si>
  <si>
    <t>三超王</t>
    <phoneticPr fontId="6" type="noConversion"/>
  </si>
  <si>
    <t>061983</t>
    <phoneticPr fontId="1" type="noConversion"/>
  </si>
  <si>
    <t>061984</t>
    <phoneticPr fontId="1" type="noConversion"/>
  </si>
  <si>
    <t>392140261R 392140268R 392140269R</t>
    <phoneticPr fontId="6" type="noConversion"/>
  </si>
  <si>
    <t>061985</t>
    <phoneticPr fontId="1" type="noConversion"/>
  </si>
  <si>
    <t>392140256R 392140258R</t>
    <phoneticPr fontId="6" type="noConversion"/>
  </si>
  <si>
    <t>061993</t>
    <phoneticPr fontId="1" type="noConversion"/>
  </si>
  <si>
    <t>392140264R 392140265R</t>
    <phoneticPr fontId="6" type="noConversion"/>
  </si>
  <si>
    <t>061996</t>
    <phoneticPr fontId="1" type="noConversion"/>
  </si>
  <si>
    <t>061997</t>
    <phoneticPr fontId="1" type="noConversion"/>
  </si>
  <si>
    <t>061999</t>
    <phoneticPr fontId="1" type="noConversion"/>
  </si>
  <si>
    <t>062001</t>
    <phoneticPr fontId="1" type="noConversion"/>
  </si>
  <si>
    <t>392140366R 392140367R</t>
    <phoneticPr fontId="6" type="noConversion"/>
  </si>
  <si>
    <t>062005</t>
    <phoneticPr fontId="1" type="noConversion"/>
  </si>
  <si>
    <t>392080023R</t>
    <phoneticPr fontId="6" type="noConversion"/>
  </si>
  <si>
    <t>062007</t>
    <phoneticPr fontId="1" type="noConversion"/>
  </si>
  <si>
    <t>062002</t>
    <phoneticPr fontId="1" type="noConversion"/>
  </si>
  <si>
    <t>392070013R</t>
    <phoneticPr fontId="6" type="noConversion"/>
  </si>
  <si>
    <t>069233</t>
    <phoneticPr fontId="1" type="noConversion"/>
  </si>
  <si>
    <t>C1821</t>
    <phoneticPr fontId="6" type="noConversion"/>
  </si>
  <si>
    <t>11款前面板</t>
    <phoneticPr fontId="6" type="noConversion"/>
  </si>
  <si>
    <t>11款除湿机</t>
    <phoneticPr fontId="6" type="noConversion"/>
  </si>
  <si>
    <t>069234</t>
    <phoneticPr fontId="1" type="noConversion"/>
  </si>
  <si>
    <t>11款后面板</t>
    <phoneticPr fontId="6" type="noConversion"/>
  </si>
  <si>
    <t>069236</t>
    <phoneticPr fontId="1" type="noConversion"/>
  </si>
  <si>
    <t>C1824</t>
    <phoneticPr fontId="1" type="noConversion"/>
  </si>
  <si>
    <t>069239</t>
    <phoneticPr fontId="1" type="noConversion"/>
  </si>
  <si>
    <t>069241</t>
    <phoneticPr fontId="1" type="noConversion"/>
  </si>
  <si>
    <t>069242</t>
    <phoneticPr fontId="1" type="noConversion"/>
  </si>
  <si>
    <t>069243</t>
    <phoneticPr fontId="1" type="noConversion"/>
  </si>
  <si>
    <t>069248</t>
    <phoneticPr fontId="1" type="noConversion"/>
  </si>
  <si>
    <t>069250</t>
    <phoneticPr fontId="1" type="noConversion"/>
  </si>
  <si>
    <t>069251</t>
    <phoneticPr fontId="1" type="noConversion"/>
  </si>
  <si>
    <t>069252</t>
    <phoneticPr fontId="1" type="noConversion"/>
  </si>
  <si>
    <t>03款除湿机</t>
    <phoneticPr fontId="6" type="noConversion"/>
  </si>
  <si>
    <t>100050014Rplm是大抽手</t>
    <phoneticPr fontId="6" type="noConversion"/>
  </si>
  <si>
    <t>01款控制面板</t>
    <phoneticPr fontId="1" type="noConversion"/>
  </si>
  <si>
    <t>01款除湿机</t>
    <phoneticPr fontId="6" type="noConversion"/>
  </si>
  <si>
    <t>03款大小水箱盖</t>
    <phoneticPr fontId="6" type="noConversion"/>
  </si>
  <si>
    <t>396080003B</t>
    <phoneticPr fontId="6" type="noConversion"/>
  </si>
  <si>
    <t>06001052</t>
    <phoneticPr fontId="1" type="noConversion"/>
  </si>
  <si>
    <t>100440223R</t>
    <phoneticPr fontId="6" type="noConversion"/>
  </si>
  <si>
    <t>061939</t>
    <phoneticPr fontId="1" type="noConversion"/>
  </si>
  <si>
    <t>09款除湿机</t>
    <phoneticPr fontId="6" type="noConversion"/>
  </si>
  <si>
    <t>06000667</t>
    <phoneticPr fontId="1" type="noConversion"/>
  </si>
  <si>
    <t>06000708</t>
    <phoneticPr fontId="1" type="noConversion"/>
  </si>
  <si>
    <t>0610874</t>
    <phoneticPr fontId="1" type="noConversion"/>
  </si>
  <si>
    <t>F12除湿机</t>
    <phoneticPr fontId="6" type="noConversion"/>
  </si>
  <si>
    <t>0610875</t>
    <phoneticPr fontId="1" type="noConversion"/>
  </si>
  <si>
    <t>A050611000091-R0为中隔板</t>
    <phoneticPr fontId="6" type="noConversion"/>
  </si>
  <si>
    <t>0610882</t>
    <phoneticPr fontId="1" type="noConversion"/>
  </si>
  <si>
    <t>A050611000095-R0为电机支架框</t>
    <phoneticPr fontId="6" type="noConversion"/>
  </si>
  <si>
    <t>A050611000105-R0为白色过滤网，A050611000097-R0为灰色过滤网</t>
    <phoneticPr fontId="6" type="noConversion"/>
  </si>
  <si>
    <t>0610885</t>
    <phoneticPr fontId="1" type="noConversion"/>
  </si>
  <si>
    <t>A050611000112-R0为白色操作面板，A050611000090-R0为灰色操作面板</t>
    <phoneticPr fontId="6" type="noConversion"/>
  </si>
  <si>
    <t>0610886</t>
    <phoneticPr fontId="1" type="noConversion"/>
  </si>
  <si>
    <t>A050611000110-R0为白色抽手，A050611000098-R0为灰色抽手</t>
    <phoneticPr fontId="6" type="noConversion"/>
  </si>
  <si>
    <t>0610876</t>
    <phoneticPr fontId="1" type="noConversion"/>
  </si>
  <si>
    <t>0610879</t>
    <phoneticPr fontId="1" type="noConversion"/>
  </si>
  <si>
    <t>0610877</t>
    <phoneticPr fontId="1" type="noConversion"/>
  </si>
  <si>
    <t>396990060R</t>
    <phoneticPr fontId="1" type="noConversion"/>
  </si>
  <si>
    <t>060145</t>
    <phoneticPr fontId="1" type="noConversion"/>
  </si>
  <si>
    <t>396040002R</t>
    <phoneticPr fontId="6" type="noConversion"/>
  </si>
  <si>
    <t>973000012R为水箱组件</t>
    <phoneticPr fontId="6" type="noConversion"/>
  </si>
  <si>
    <t>062011</t>
    <phoneticPr fontId="1" type="noConversion"/>
  </si>
  <si>
    <t>盖396990065R
座396990064R</t>
    <phoneticPr fontId="6" type="noConversion"/>
  </si>
  <si>
    <t>F内核柜机借用，B/D内核除湿机借用</t>
    <phoneticPr fontId="6" type="noConversion"/>
  </si>
  <si>
    <t>06001130</t>
    <phoneticPr fontId="1" type="noConversion"/>
  </si>
  <si>
    <t>塑料</t>
    <phoneticPr fontId="6" type="noConversion"/>
  </si>
  <si>
    <t>03款水封</t>
    <phoneticPr fontId="6" type="noConversion"/>
  </si>
  <si>
    <t>淘汰</t>
    <phoneticPr fontId="6" type="noConversion"/>
  </si>
  <si>
    <t>06000641</t>
    <phoneticPr fontId="1" type="noConversion"/>
  </si>
  <si>
    <t>机控移动空调节配件</t>
    <phoneticPr fontId="6" type="noConversion"/>
  </si>
  <si>
    <t>109990021R
A050611000012-R0</t>
    <phoneticPr fontId="6" type="noConversion"/>
  </si>
  <si>
    <t>移动01-17款</t>
    <phoneticPr fontId="6" type="noConversion"/>
  </si>
  <si>
    <t>109990021R搜索不到</t>
    <phoneticPr fontId="6" type="noConversion"/>
  </si>
  <si>
    <t>移动</t>
    <phoneticPr fontId="6" type="noConversion"/>
  </si>
  <si>
    <t>06000230</t>
    <phoneticPr fontId="1" type="noConversion"/>
  </si>
  <si>
    <t>淘汰</t>
    <phoneticPr fontId="6" type="noConversion"/>
  </si>
  <si>
    <t>下风壳盖板</t>
    <phoneticPr fontId="6" type="noConversion"/>
  </si>
  <si>
    <t>下风壳</t>
    <phoneticPr fontId="6" type="noConversion"/>
  </si>
  <si>
    <t>14款移动</t>
    <phoneticPr fontId="6" type="noConversion"/>
  </si>
  <si>
    <t>060276</t>
    <phoneticPr fontId="1" type="noConversion"/>
  </si>
  <si>
    <t>15款移动</t>
    <phoneticPr fontId="6" type="noConversion"/>
  </si>
  <si>
    <t>16款移动</t>
    <phoneticPr fontId="6" type="noConversion"/>
  </si>
  <si>
    <t>062062</t>
    <phoneticPr fontId="1" type="noConversion"/>
  </si>
  <si>
    <t>395990355R</t>
    <phoneticPr fontId="6" type="noConversion"/>
  </si>
  <si>
    <t>062064</t>
    <phoneticPr fontId="1" type="noConversion"/>
  </si>
  <si>
    <t>062066</t>
    <phoneticPr fontId="1" type="noConversion"/>
  </si>
  <si>
    <t>395080052R</t>
    <phoneticPr fontId="11" type="noConversion"/>
  </si>
  <si>
    <t>A050699000178-R0为横导风条连杆</t>
    <phoneticPr fontId="6" type="noConversion"/>
  </si>
  <si>
    <t>062070</t>
    <phoneticPr fontId="1" type="noConversion"/>
  </si>
  <si>
    <t>395080057R</t>
    <phoneticPr fontId="6" type="noConversion"/>
  </si>
  <si>
    <t>062071</t>
    <phoneticPr fontId="1" type="noConversion"/>
  </si>
  <si>
    <t>395080054R</t>
    <phoneticPr fontId="6" type="noConversion"/>
  </si>
  <si>
    <t>062072</t>
    <phoneticPr fontId="1" type="noConversion"/>
  </si>
  <si>
    <t>A050699000189-R0</t>
    <phoneticPr fontId="6" type="noConversion"/>
  </si>
  <si>
    <t>A050699000189-R0为竖导风条连杆</t>
    <phoneticPr fontId="6" type="noConversion"/>
  </si>
  <si>
    <t>062073</t>
    <phoneticPr fontId="1" type="noConversion"/>
  </si>
  <si>
    <t>062077</t>
    <phoneticPr fontId="1" type="noConversion"/>
  </si>
  <si>
    <t>17款移动</t>
    <phoneticPr fontId="6" type="noConversion"/>
  </si>
  <si>
    <t>065027</t>
    <phoneticPr fontId="1" type="noConversion"/>
  </si>
  <si>
    <t>065028</t>
    <phoneticPr fontId="1" type="noConversion"/>
  </si>
  <si>
    <t>395990374R搜索不到</t>
    <phoneticPr fontId="6" type="noConversion"/>
  </si>
  <si>
    <t>065040</t>
    <phoneticPr fontId="1" type="noConversion"/>
  </si>
  <si>
    <t>065035</t>
    <phoneticPr fontId="1" type="noConversion"/>
  </si>
  <si>
    <t>395990375R</t>
    <phoneticPr fontId="6" type="noConversion"/>
  </si>
  <si>
    <t>395990376R</t>
    <phoneticPr fontId="6" type="noConversion"/>
  </si>
  <si>
    <t>065024</t>
    <phoneticPr fontId="1" type="noConversion"/>
  </si>
  <si>
    <t>395990353R</t>
    <phoneticPr fontId="11" type="noConversion"/>
  </si>
  <si>
    <t>水位开关支架</t>
    <phoneticPr fontId="6" type="noConversion"/>
  </si>
  <si>
    <t>100390031B 100390032B 100390033B 100390034B</t>
    <phoneticPr fontId="6" type="noConversion"/>
  </si>
  <si>
    <t>01款移动</t>
    <phoneticPr fontId="6" type="noConversion"/>
  </si>
  <si>
    <t>100390038B 100390037B 100390036B 100390035B</t>
    <phoneticPr fontId="6" type="noConversion"/>
  </si>
  <si>
    <t>395110041R</t>
    <phoneticPr fontId="6" type="noConversion"/>
  </si>
  <si>
    <t>395150037R</t>
    <phoneticPr fontId="11" type="noConversion"/>
  </si>
  <si>
    <t>062068</t>
    <phoneticPr fontId="1" type="noConversion"/>
  </si>
  <si>
    <t>14-17款移动</t>
    <phoneticPr fontId="6" type="noConversion"/>
  </si>
  <si>
    <t>100110030R</t>
    <phoneticPr fontId="6" type="noConversion"/>
  </si>
  <si>
    <t>062036</t>
    <phoneticPr fontId="1" type="noConversion"/>
  </si>
  <si>
    <t>391220149R</t>
    <phoneticPr fontId="6" type="noConversion"/>
  </si>
  <si>
    <t>391220140R</t>
    <phoneticPr fontId="6" type="noConversion"/>
  </si>
  <si>
    <t>100110030B</t>
    <phoneticPr fontId="6" type="noConversion"/>
  </si>
  <si>
    <t>391130020R
391140017R</t>
    <phoneticPr fontId="6" type="noConversion"/>
  </si>
  <si>
    <t>060137</t>
    <phoneticPr fontId="1" type="noConversion"/>
  </si>
  <si>
    <t>060134</t>
    <phoneticPr fontId="1" type="noConversion"/>
  </si>
  <si>
    <t>062165</t>
    <phoneticPr fontId="1" type="noConversion"/>
  </si>
  <si>
    <t>391130016R</t>
    <phoneticPr fontId="6" type="noConversion"/>
  </si>
  <si>
    <t>100110031B</t>
    <phoneticPr fontId="6" type="noConversion"/>
  </si>
  <si>
    <t>70机</t>
    <phoneticPr fontId="6" type="noConversion"/>
  </si>
  <si>
    <t>391022141B</t>
    <phoneticPr fontId="6" type="noConversion"/>
  </si>
  <si>
    <t>100110028B</t>
    <phoneticPr fontId="6" type="noConversion"/>
  </si>
  <si>
    <t>391220507R</t>
    <phoneticPr fontId="6" type="noConversion"/>
  </si>
  <si>
    <t>A050601001463-R0</t>
    <phoneticPr fontId="6" type="noConversion"/>
  </si>
  <si>
    <t>06000846</t>
    <phoneticPr fontId="1" type="noConversion"/>
  </si>
  <si>
    <t>391230001B</t>
    <phoneticPr fontId="6" type="noConversion"/>
  </si>
  <si>
    <t>391990044B</t>
    <phoneticPr fontId="6" type="noConversion"/>
  </si>
  <si>
    <t>06000856</t>
    <phoneticPr fontId="1" type="noConversion"/>
  </si>
  <si>
    <t>391190023B
391190024B</t>
    <phoneticPr fontId="6" type="noConversion"/>
  </si>
  <si>
    <t>391190025B</t>
    <phoneticPr fontId="6" type="noConversion"/>
  </si>
  <si>
    <t>391200039B</t>
    <phoneticPr fontId="6" type="noConversion"/>
  </si>
  <si>
    <t>391990040B</t>
    <phoneticPr fontId="6" type="noConversion"/>
  </si>
  <si>
    <t>06000874</t>
    <phoneticPr fontId="1" type="noConversion"/>
  </si>
  <si>
    <t>391990045B</t>
    <phoneticPr fontId="6" type="noConversion"/>
  </si>
  <si>
    <t>391200043B</t>
    <phoneticPr fontId="6" type="noConversion"/>
  </si>
  <si>
    <t>06000878</t>
    <phoneticPr fontId="1" type="noConversion"/>
  </si>
  <si>
    <t>391200034B</t>
    <phoneticPr fontId="6" type="noConversion"/>
  </si>
  <si>
    <t>左：391150004B     右：100120008B</t>
    <phoneticPr fontId="6" type="noConversion"/>
  </si>
  <si>
    <t>391990054R</t>
    <phoneticPr fontId="6" type="noConversion"/>
  </si>
  <si>
    <t>C0321</t>
    <phoneticPr fontId="6" type="noConversion"/>
  </si>
  <si>
    <t>391070026R</t>
    <phoneticPr fontId="6" type="noConversion"/>
  </si>
  <si>
    <t>70机系列</t>
    <phoneticPr fontId="6" type="noConversion"/>
  </si>
  <si>
    <t>06000883</t>
    <phoneticPr fontId="1" type="noConversion"/>
  </si>
  <si>
    <t>391200031B</t>
    <phoneticPr fontId="6" type="noConversion"/>
  </si>
  <si>
    <t>391200035B
391200036B</t>
    <phoneticPr fontId="6" type="noConversion"/>
  </si>
  <si>
    <t>391200037B
391200038B</t>
    <phoneticPr fontId="6" type="noConversion"/>
  </si>
  <si>
    <t>391200042B</t>
    <phoneticPr fontId="6" type="noConversion"/>
  </si>
  <si>
    <t>391220093B</t>
    <phoneticPr fontId="6" type="noConversion"/>
  </si>
  <si>
    <t>060108</t>
    <phoneticPr fontId="1" type="noConversion"/>
  </si>
  <si>
    <t>391022275R</t>
    <phoneticPr fontId="6" type="noConversion"/>
  </si>
  <si>
    <t>391220082R
391220083R</t>
    <phoneticPr fontId="6" type="noConversion"/>
  </si>
  <si>
    <t>391220107B</t>
    <phoneticPr fontId="6" type="noConversion"/>
  </si>
  <si>
    <t xml:space="preserve">391022259R </t>
    <phoneticPr fontId="6" type="noConversion"/>
  </si>
  <si>
    <t>061910</t>
    <phoneticPr fontId="1" type="noConversion"/>
  </si>
  <si>
    <t>391022380R</t>
    <phoneticPr fontId="6" type="noConversion"/>
  </si>
  <si>
    <t>391220094B
391022261R</t>
    <phoneticPr fontId="6" type="noConversion"/>
  </si>
  <si>
    <t>062035</t>
    <phoneticPr fontId="1" type="noConversion"/>
  </si>
  <si>
    <t>391220156B</t>
    <phoneticPr fontId="6" type="noConversion"/>
  </si>
  <si>
    <t xml:space="preserve">100190120R </t>
    <phoneticPr fontId="6" type="noConversion"/>
  </si>
  <si>
    <t>391200029B
391200030B</t>
    <phoneticPr fontId="6" type="noConversion"/>
  </si>
  <si>
    <t>391200032B</t>
    <phoneticPr fontId="6" type="noConversion"/>
  </si>
  <si>
    <t>391220080R</t>
    <phoneticPr fontId="6" type="noConversion"/>
  </si>
  <si>
    <t>391220081R</t>
    <phoneticPr fontId="6" type="noConversion"/>
  </si>
  <si>
    <t>391220105R</t>
    <phoneticPr fontId="6" type="noConversion"/>
  </si>
  <si>
    <t>70机79款面板</t>
    <phoneticPr fontId="6" type="noConversion"/>
  </si>
  <si>
    <t>06000862</t>
    <phoneticPr fontId="1" type="noConversion"/>
  </si>
  <si>
    <t>100060127R</t>
    <phoneticPr fontId="6" type="noConversion"/>
  </si>
  <si>
    <t>C0303</t>
    <phoneticPr fontId="6" type="noConversion"/>
  </si>
  <si>
    <t>391200044B</t>
    <phoneticPr fontId="6" type="noConversion"/>
  </si>
  <si>
    <t>C0300</t>
    <phoneticPr fontId="6" type="noConversion"/>
  </si>
  <si>
    <t>391200046B</t>
    <phoneticPr fontId="6" type="noConversion"/>
  </si>
  <si>
    <t>06000859</t>
    <phoneticPr fontId="1" type="noConversion"/>
  </si>
  <si>
    <t>391200040B</t>
    <phoneticPr fontId="6" type="noConversion"/>
  </si>
  <si>
    <t>06000858</t>
    <phoneticPr fontId="1" type="noConversion"/>
  </si>
  <si>
    <t>391200041B</t>
    <phoneticPr fontId="6" type="noConversion"/>
  </si>
  <si>
    <t>391022104B</t>
    <phoneticPr fontId="6" type="noConversion"/>
  </si>
  <si>
    <t>100110033R</t>
    <phoneticPr fontId="6" type="noConversion"/>
  </si>
  <si>
    <t>391220106R</t>
    <phoneticPr fontId="6" type="noConversion"/>
  </si>
  <si>
    <t>100110036R</t>
    <phoneticPr fontId="6" type="noConversion"/>
  </si>
  <si>
    <t>Q内核</t>
    <phoneticPr fontId="6" type="noConversion"/>
  </si>
  <si>
    <t>062154</t>
    <phoneticPr fontId="1" type="noConversion"/>
  </si>
  <si>
    <t>393990043R
109990256R</t>
    <phoneticPr fontId="6" type="noConversion"/>
  </si>
  <si>
    <t>待定</t>
    <phoneticPr fontId="6" type="noConversion"/>
  </si>
  <si>
    <t>23机</t>
    <phoneticPr fontId="6" type="noConversion"/>
  </si>
  <si>
    <t>0612131</t>
    <phoneticPr fontId="1" type="noConversion"/>
  </si>
  <si>
    <t>391800100R</t>
    <phoneticPr fontId="6" type="noConversion"/>
  </si>
  <si>
    <t>淘汰</t>
    <phoneticPr fontId="6" type="noConversion"/>
  </si>
  <si>
    <t>Z内核</t>
    <phoneticPr fontId="6" type="noConversion"/>
  </si>
  <si>
    <t>0612132</t>
    <phoneticPr fontId="1" type="noConversion"/>
  </si>
  <si>
    <t>A050601000785-R0</t>
    <phoneticPr fontId="6" type="noConversion"/>
  </si>
  <si>
    <t>0612133</t>
    <phoneticPr fontId="1" type="noConversion"/>
  </si>
  <si>
    <t>391190146R</t>
    <phoneticPr fontId="6" type="noConversion"/>
  </si>
  <si>
    <t>0612134</t>
    <phoneticPr fontId="1" type="noConversion"/>
  </si>
  <si>
    <t>391990329R</t>
    <phoneticPr fontId="6" type="noConversion"/>
  </si>
  <si>
    <t>0612135</t>
    <phoneticPr fontId="1" type="noConversion"/>
  </si>
  <si>
    <t>391200169R</t>
    <phoneticPr fontId="6" type="noConversion"/>
  </si>
  <si>
    <t>0612136</t>
    <phoneticPr fontId="6" type="noConversion"/>
  </si>
  <si>
    <t>391090034R</t>
    <phoneticPr fontId="6" type="noConversion"/>
  </si>
  <si>
    <t>0612137</t>
    <phoneticPr fontId="1" type="noConversion"/>
  </si>
  <si>
    <t>391100023R</t>
    <phoneticPr fontId="6" type="noConversion"/>
  </si>
  <si>
    <t>C1157</t>
    <phoneticPr fontId="6" type="noConversion"/>
  </si>
  <si>
    <t>109990023R</t>
    <phoneticPr fontId="6" type="noConversion"/>
  </si>
  <si>
    <t>待定</t>
    <phoneticPr fontId="6" type="noConversion"/>
  </si>
  <si>
    <t>0612125</t>
    <phoneticPr fontId="1" type="noConversion"/>
  </si>
  <si>
    <t>中框E模</t>
    <phoneticPr fontId="6" type="noConversion"/>
  </si>
  <si>
    <t>W内核</t>
    <phoneticPr fontId="6" type="noConversion"/>
  </si>
  <si>
    <t>0612128</t>
    <phoneticPr fontId="6" type="noConversion"/>
  </si>
  <si>
    <t>060185</t>
    <phoneticPr fontId="6" type="noConversion"/>
  </si>
  <si>
    <t>70M烟滤清支架</t>
    <phoneticPr fontId="6" type="noConversion"/>
  </si>
  <si>
    <t>391190067R</t>
    <phoneticPr fontId="6" type="noConversion"/>
  </si>
  <si>
    <t>志高新51G导风条A模</t>
    <phoneticPr fontId="6" type="noConversion"/>
  </si>
  <si>
    <t>志高新51G-71面板</t>
    <phoneticPr fontId="6" type="noConversion"/>
  </si>
  <si>
    <t>2P柜机21款按键</t>
    <phoneticPr fontId="6" type="noConversion"/>
  </si>
  <si>
    <t>06000961</t>
    <phoneticPr fontId="6" type="noConversion"/>
  </si>
  <si>
    <t>2P柜机21款装饰圈</t>
    <phoneticPr fontId="6" type="noConversion"/>
  </si>
  <si>
    <t>063840</t>
    <phoneticPr fontId="6" type="noConversion"/>
  </si>
  <si>
    <t>散件穿墙管</t>
    <phoneticPr fontId="6" type="noConversion"/>
  </si>
  <si>
    <t>06000906</t>
    <phoneticPr fontId="6" type="noConversion"/>
  </si>
  <si>
    <t>2P21/33款电控座板</t>
    <phoneticPr fontId="6" type="noConversion"/>
  </si>
  <si>
    <t>06000743</t>
    <phoneticPr fontId="6" type="noConversion"/>
  </si>
  <si>
    <t>2P柜机指示灯架</t>
    <phoneticPr fontId="6" type="noConversion"/>
  </si>
  <si>
    <t>06000285</t>
    <phoneticPr fontId="6" type="noConversion"/>
  </si>
  <si>
    <t>子弹头线夹5</t>
    <phoneticPr fontId="6" type="noConversion"/>
  </si>
  <si>
    <t>06000576</t>
    <phoneticPr fontId="6" type="noConversion"/>
  </si>
  <si>
    <t>除湿机配件</t>
    <phoneticPr fontId="6" type="noConversion"/>
  </si>
  <si>
    <t>志高90－85面板</t>
    <phoneticPr fontId="6" type="noConversion"/>
  </si>
  <si>
    <t>CG/A100406</t>
    <phoneticPr fontId="6" type="noConversion"/>
  </si>
  <si>
    <t>志高79款82显示电器盒/盖</t>
    <phoneticPr fontId="6" type="noConversion"/>
  </si>
  <si>
    <t>70机负离子发生器支架</t>
    <phoneticPr fontId="6" type="noConversion"/>
  </si>
  <si>
    <t>801102000025</t>
    <phoneticPr fontId="6" type="noConversion"/>
  </si>
  <si>
    <t>商用物料</t>
    <phoneticPr fontId="6" type="noConversion"/>
  </si>
  <si>
    <t>393990020R</t>
    <phoneticPr fontId="6" type="noConversion"/>
  </si>
  <si>
    <t>060263</t>
    <phoneticPr fontId="6" type="noConversion"/>
  </si>
  <si>
    <t>S39070058R</t>
    <phoneticPr fontId="6" type="noConversion"/>
  </si>
  <si>
    <t>绝缘垫板A（50V）</t>
    <phoneticPr fontId="6" type="noConversion"/>
  </si>
  <si>
    <t>S39070059R</t>
    <phoneticPr fontId="6" type="noConversion"/>
  </si>
  <si>
    <t>062314</t>
    <phoneticPr fontId="6" type="noConversion"/>
  </si>
  <si>
    <t>063842</t>
    <phoneticPr fontId="6" type="noConversion"/>
  </si>
  <si>
    <t>IP变频室外机散热器垫板</t>
    <phoneticPr fontId="6" type="noConversion"/>
  </si>
  <si>
    <t>中南3P散热器垫板</t>
    <phoneticPr fontId="6" type="noConversion"/>
  </si>
  <si>
    <t>060256</t>
    <phoneticPr fontId="6" type="noConversion"/>
  </si>
  <si>
    <t>塑料钉</t>
    <phoneticPr fontId="6" type="noConversion"/>
  </si>
  <si>
    <t>06000645</t>
    <phoneticPr fontId="6" type="noConversion"/>
  </si>
  <si>
    <t>390000003R</t>
    <phoneticPr fontId="6" type="noConversion"/>
  </si>
  <si>
    <t>06000551</t>
    <phoneticPr fontId="6" type="noConversion"/>
  </si>
  <si>
    <t>5P65款子弹头电器盒</t>
    <phoneticPr fontId="6" type="noConversion"/>
  </si>
  <si>
    <t>06001156</t>
    <phoneticPr fontId="6" type="noConversion"/>
  </si>
  <si>
    <t>C0694</t>
    <phoneticPr fontId="6" type="noConversion"/>
  </si>
  <si>
    <t>检测试样件</t>
    <phoneticPr fontId="6" type="noConversion"/>
  </si>
  <si>
    <t>A050699000346-R0</t>
    <phoneticPr fontId="6" type="noConversion"/>
  </si>
  <si>
    <t>安装梁套板</t>
    <phoneticPr fontId="6" type="noConversion"/>
  </si>
  <si>
    <t>06000282</t>
    <phoneticPr fontId="6" type="noConversion"/>
  </si>
  <si>
    <t>配管夹(02款扎带）</t>
    <phoneticPr fontId="6" type="noConversion"/>
  </si>
  <si>
    <t>注塑磁瓦转子</t>
    <phoneticPr fontId="6" type="noConversion"/>
  </si>
  <si>
    <t>06000350</t>
    <phoneticPr fontId="6" type="noConversion"/>
  </si>
  <si>
    <t>10999A008B</t>
    <phoneticPr fontId="6" type="noConversion"/>
  </si>
  <si>
    <t>06000747</t>
    <phoneticPr fontId="6" type="noConversion"/>
  </si>
  <si>
    <t>32机</t>
    <phoneticPr fontId="6" type="noConversion"/>
  </si>
  <si>
    <t>新风门卡扣</t>
    <phoneticPr fontId="6" type="noConversion"/>
  </si>
  <si>
    <t>PTAC系列</t>
    <phoneticPr fontId="6" type="noConversion"/>
  </si>
  <si>
    <t>06000789</t>
    <phoneticPr fontId="6" type="noConversion"/>
  </si>
  <si>
    <t>C0219</t>
    <phoneticPr fontId="6" type="noConversion"/>
  </si>
  <si>
    <t>391090014R</t>
    <phoneticPr fontId="6" type="noConversion"/>
  </si>
  <si>
    <t>电器盒</t>
    <phoneticPr fontId="6" type="noConversion"/>
  </si>
  <si>
    <t>418挂机系列</t>
    <phoneticPr fontId="6" type="noConversion"/>
  </si>
  <si>
    <t>2009年</t>
    <phoneticPr fontId="6" type="noConversion"/>
  </si>
  <si>
    <t>060222</t>
    <phoneticPr fontId="6" type="noConversion"/>
  </si>
  <si>
    <t>C0879</t>
    <phoneticPr fontId="6" type="noConversion"/>
  </si>
  <si>
    <t>100080012R</t>
    <phoneticPr fontId="6" type="noConversion"/>
  </si>
  <si>
    <t>418L中框（壳）</t>
    <phoneticPr fontId="6" type="noConversion"/>
  </si>
  <si>
    <t>060223</t>
    <phoneticPr fontId="6" type="noConversion"/>
  </si>
  <si>
    <t>C0880</t>
    <phoneticPr fontId="6" type="noConversion"/>
  </si>
  <si>
    <t>10090129R</t>
    <phoneticPr fontId="6" type="noConversion"/>
  </si>
  <si>
    <t>418L出风主体</t>
    <phoneticPr fontId="6" type="noConversion"/>
  </si>
  <si>
    <t>060267</t>
    <phoneticPr fontId="6" type="noConversion"/>
  </si>
  <si>
    <t>C0893</t>
    <phoneticPr fontId="6" type="noConversion"/>
  </si>
  <si>
    <t>391022300R</t>
    <phoneticPr fontId="6" type="noConversion"/>
  </si>
  <si>
    <t>418加长52款面板</t>
    <phoneticPr fontId="6" type="noConversion"/>
  </si>
  <si>
    <t>062012</t>
    <phoneticPr fontId="6" type="noConversion"/>
  </si>
  <si>
    <t>CG/A040107</t>
    <phoneticPr fontId="6" type="noConversion"/>
  </si>
  <si>
    <t>A050601001350-R0</t>
    <phoneticPr fontId="6" type="noConversion"/>
  </si>
  <si>
    <t>75款南海明珠面板</t>
    <phoneticPr fontId="6" type="noConversion"/>
  </si>
  <si>
    <t>M系列</t>
    <phoneticPr fontId="6" type="noConversion"/>
  </si>
  <si>
    <t>063966</t>
  </si>
  <si>
    <t>060292</t>
  </si>
  <si>
    <t>060299</t>
  </si>
  <si>
    <t>060308</t>
  </si>
  <si>
    <t>060309</t>
  </si>
  <si>
    <t>060312</t>
  </si>
  <si>
    <t>060314</t>
  </si>
  <si>
    <t>060320</t>
  </si>
  <si>
    <t>060321</t>
  </si>
  <si>
    <t>060318</t>
  </si>
  <si>
    <t>060319</t>
  </si>
  <si>
    <t>060322</t>
  </si>
  <si>
    <t>061688</t>
  </si>
  <si>
    <t>061690</t>
  </si>
  <si>
    <t>061686</t>
  </si>
  <si>
    <t>061691</t>
  </si>
  <si>
    <t>062083</t>
  </si>
  <si>
    <t>062134</t>
  </si>
  <si>
    <t>062162</t>
  </si>
  <si>
    <t>062222</t>
  </si>
  <si>
    <t>062246</t>
  </si>
  <si>
    <t>063836</t>
  </si>
  <si>
    <t>063835</t>
  </si>
  <si>
    <t>065457</t>
  </si>
  <si>
    <t>065957</t>
  </si>
  <si>
    <t>066286</t>
  </si>
  <si>
    <t>066356</t>
  </si>
  <si>
    <t>066357</t>
  </si>
  <si>
    <t>066492</t>
  </si>
  <si>
    <t>067241</t>
  </si>
  <si>
    <t>067507</t>
    <phoneticPr fontId="17" type="noConversion"/>
  </si>
  <si>
    <t>068295</t>
  </si>
  <si>
    <t>068296</t>
  </si>
  <si>
    <t>069118</t>
  </si>
  <si>
    <t>069365</t>
  </si>
  <si>
    <t>069972</t>
  </si>
  <si>
    <t>0610385</t>
  </si>
  <si>
    <t>0610386</t>
  </si>
  <si>
    <t>0610387</t>
  </si>
  <si>
    <t>0610389</t>
  </si>
  <si>
    <t>0611851</t>
  </si>
  <si>
    <t>0611945</t>
  </si>
  <si>
    <t>端子模具</t>
  </si>
  <si>
    <t>商用机三位端子座</t>
  </si>
  <si>
    <t>模具</t>
  </si>
  <si>
    <t>模具（DJ-01-5PA）</t>
  </si>
  <si>
    <t>模具（12号压线扣）</t>
  </si>
  <si>
    <t>翅片模</t>
  </si>
  <si>
    <t>接线端子座模具</t>
  </si>
  <si>
    <t>模具（4号压线扣）</t>
  </si>
  <si>
    <t>模具（JZ-51G-5P)</t>
  </si>
  <si>
    <t xml:space="preserve">端子芯 </t>
  </si>
  <si>
    <t>3号压线机</t>
  </si>
  <si>
    <t>6号压线扣</t>
  </si>
  <si>
    <t>塑料模具</t>
  </si>
  <si>
    <t>DJ-01-3PA</t>
  </si>
  <si>
    <t>JZ-32G-3P</t>
  </si>
  <si>
    <t>DJ-01-2PA</t>
  </si>
  <si>
    <t>DJ-C-2PA</t>
  </si>
  <si>
    <t>DJ-32G-4PA</t>
  </si>
  <si>
    <t>DJ-03-3PA</t>
  </si>
  <si>
    <t>JZ-S-01</t>
  </si>
  <si>
    <t>JZ-S-02</t>
  </si>
  <si>
    <t>JZ-S-10P</t>
  </si>
  <si>
    <t>JZ-S-5P</t>
  </si>
  <si>
    <t>JZ-S-3P</t>
  </si>
  <si>
    <t>九号压线扣</t>
  </si>
  <si>
    <t>十三号压线扣</t>
  </si>
  <si>
    <r>
      <t>空调机</t>
    </r>
    <r>
      <rPr>
        <sz val="10"/>
        <rFont val="Arial"/>
        <family val="2"/>
      </rPr>
      <t>11</t>
    </r>
    <r>
      <rPr>
        <sz val="10"/>
        <rFont val="宋体"/>
        <family val="3"/>
        <charset val="134"/>
      </rPr>
      <t>位端子</t>
    </r>
  </si>
  <si>
    <r>
      <t>四号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十号压线扣</t>
    </r>
  </si>
  <si>
    <t>DJ-01-5PA</t>
  </si>
  <si>
    <r>
      <t>12</t>
    </r>
    <r>
      <rPr>
        <sz val="10"/>
        <rFont val="宋体"/>
        <family val="3"/>
        <charset val="134"/>
      </rPr>
      <t>号压线扣</t>
    </r>
  </si>
  <si>
    <t>JZ-W-4P</t>
  </si>
  <si>
    <t>一出二</t>
  </si>
  <si>
    <r>
      <t>4</t>
    </r>
    <r>
      <rPr>
        <sz val="10"/>
        <rFont val="宋体"/>
        <family val="3"/>
        <charset val="134"/>
      </rPr>
      <t>号压线扣</t>
    </r>
  </si>
  <si>
    <t>JZ-51G-5P</t>
  </si>
  <si>
    <t>DJ-03-6PA</t>
  </si>
  <si>
    <t>J2-32G-6P</t>
  </si>
  <si>
    <t/>
  </si>
  <si>
    <t>J2-S-01</t>
  </si>
  <si>
    <t>DJ-05-5PA</t>
  </si>
  <si>
    <t>DJ-03-5PA</t>
    <phoneticPr fontId="17" type="noConversion"/>
  </si>
  <si>
    <t>DJ-01-4PA</t>
  </si>
  <si>
    <t>JZ-51G-4P</t>
  </si>
  <si>
    <t>JZ-25G-6P</t>
  </si>
  <si>
    <t>端子芯</t>
  </si>
  <si>
    <r>
      <t>JZ-G-3P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JZ-W-3P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JZ-G-4P</t>
    </r>
  </si>
  <si>
    <r>
      <t>DJ-01-2PAS</t>
    </r>
    <r>
      <rPr>
        <sz val="10"/>
        <rFont val="宋体"/>
        <family val="3"/>
        <charset val="134"/>
      </rPr>
      <t>模具</t>
    </r>
  </si>
  <si>
    <r>
      <t>B06</t>
    </r>
    <r>
      <rPr>
        <sz val="10"/>
        <rFont val="宋体"/>
        <family val="3"/>
        <charset val="134"/>
      </rPr>
      <t>压线扣</t>
    </r>
  </si>
</sst>
</file>

<file path=xl/styles.xml><?xml version="1.0" encoding="utf-8"?>
<styleSheet xmlns="http://schemas.openxmlformats.org/spreadsheetml/2006/main">
  <numFmts count="4">
    <numFmt numFmtId="176" formatCode="0.00_);[Red]\(0.00\)"/>
    <numFmt numFmtId="177" formatCode="0.00_ ;[Red]\-0.00\ "/>
    <numFmt numFmtId="178" formatCode="0_);[Red]\(0\)"/>
    <numFmt numFmtId="179" formatCode="0_ "/>
  </numFmts>
  <fonts count="1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0"/>
      <name val="宋体"/>
      <family val="3"/>
      <charset val="134"/>
      <scheme val="major"/>
    </font>
    <font>
      <sz val="4.95"/>
      <name val="宋体"/>
      <family val="3"/>
      <charset val="134"/>
    </font>
    <font>
      <b/>
      <sz val="9"/>
      <color indexed="81"/>
      <name val="Tahoma"/>
      <family val="2"/>
      <charset val="134"/>
    </font>
    <font>
      <sz val="9"/>
      <color indexed="81"/>
      <name val="Tahoma"/>
      <family val="2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ajor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0" fontId="2" fillId="0" borderId="0"/>
    <xf numFmtId="0" fontId="3" fillId="0" borderId="0"/>
    <xf numFmtId="0" fontId="3" fillId="0" borderId="0">
      <alignment vertical="center"/>
    </xf>
    <xf numFmtId="0" fontId="2" fillId="0" borderId="0"/>
    <xf numFmtId="0" fontId="3" fillId="0" borderId="0"/>
    <xf numFmtId="0" fontId="2" fillId="0" borderId="0"/>
  </cellStyleXfs>
  <cellXfs count="97">
    <xf numFmtId="0" fontId="0" fillId="0" borderId="0" xfId="0">
      <alignment vertical="center"/>
    </xf>
    <xf numFmtId="49" fontId="10" fillId="0" borderId="1" xfId="0" applyNumberFormat="1" applyFont="1" applyFill="1" applyBorder="1" applyAlignment="1">
      <alignment horizontal="left"/>
    </xf>
    <xf numFmtId="0" fontId="10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/>
    <xf numFmtId="49" fontId="10" fillId="0" borderId="1" xfId="1" applyNumberFormat="1" applyFont="1" applyFill="1" applyBorder="1" applyAlignment="1">
      <alignment horizontal="left"/>
    </xf>
    <xf numFmtId="49" fontId="10" fillId="0" borderId="1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left" vertical="center"/>
    </xf>
    <xf numFmtId="178" fontId="10" fillId="0" borderId="1" xfId="4" applyNumberFormat="1" applyFont="1" applyFill="1" applyBorder="1" applyAlignment="1">
      <alignment horizontal="left"/>
    </xf>
    <xf numFmtId="0" fontId="10" fillId="0" borderId="1" xfId="0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vertical="center"/>
    </xf>
    <xf numFmtId="179" fontId="10" fillId="0" borderId="1" xfId="0" applyNumberFormat="1" applyFont="1" applyFill="1" applyBorder="1" applyAlignment="1">
      <alignment horizontal="left"/>
    </xf>
    <xf numFmtId="178" fontId="10" fillId="0" borderId="1" xfId="4" applyNumberFormat="1" applyFont="1" applyFill="1" applyBorder="1" applyAlignment="1" applyProtection="1">
      <alignment horizontal="left"/>
    </xf>
    <xf numFmtId="178" fontId="10" fillId="0" borderId="1" xfId="4" applyNumberFormat="1" applyFont="1" applyFill="1" applyBorder="1" applyAlignment="1">
      <alignment horizontal="left" wrapText="1"/>
    </xf>
    <xf numFmtId="0" fontId="10" fillId="0" borderId="1" xfId="4" applyFont="1" applyFill="1" applyBorder="1" applyAlignment="1">
      <alignment horizontal="left"/>
    </xf>
    <xf numFmtId="49" fontId="10" fillId="0" borderId="1" xfId="0" applyNumberFormat="1" applyFont="1" applyFill="1" applyBorder="1" applyAlignment="1" applyProtection="1">
      <alignment horizontal="left" vertical="center"/>
      <protection locked="0"/>
    </xf>
    <xf numFmtId="0" fontId="10" fillId="0" borderId="1" xfId="5" applyFont="1" applyFill="1" applyBorder="1" applyAlignment="1">
      <alignment horizontal="left"/>
    </xf>
    <xf numFmtId="178" fontId="10" fillId="0" borderId="1" xfId="4" applyNumberFormat="1" applyFont="1" applyFill="1" applyBorder="1" applyAlignment="1">
      <alignment horizontal="left" vertical="center"/>
    </xf>
    <xf numFmtId="0" fontId="10" fillId="0" borderId="1" xfId="5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10" fillId="0" borderId="1" xfId="2" applyNumberFormat="1" applyFont="1" applyFill="1" applyBorder="1" applyAlignment="1">
      <alignment horizontal="left" vertical="center"/>
    </xf>
    <xf numFmtId="49" fontId="10" fillId="0" borderId="1" xfId="2" applyNumberFormat="1" applyFont="1" applyFill="1" applyBorder="1" applyAlignment="1">
      <alignment horizontal="left" vertical="center"/>
    </xf>
    <xf numFmtId="0" fontId="14" fillId="0" borderId="0" xfId="0" applyFont="1" applyFill="1" applyAlignment="1">
      <alignment vertical="center"/>
    </xf>
    <xf numFmtId="49" fontId="10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Fill="1" applyBorder="1" applyAlignment="1" applyProtection="1">
      <alignment horizontal="left" vertical="center"/>
      <protection locked="0"/>
    </xf>
    <xf numFmtId="49" fontId="5" fillId="0" borderId="0" xfId="0" applyNumberFormat="1" applyFont="1" applyFill="1" applyAlignment="1">
      <alignment horizontal="left" vertical="center"/>
    </xf>
    <xf numFmtId="0" fontId="14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center" vertical="center"/>
    </xf>
    <xf numFmtId="58" fontId="10" fillId="0" borderId="1" xfId="0" applyNumberFormat="1" applyFont="1" applyFill="1" applyBorder="1" applyAlignment="1">
      <alignment horizontal="center" vertical="center"/>
    </xf>
    <xf numFmtId="58" fontId="14" fillId="0" borderId="1" xfId="0" applyNumberFormat="1" applyFont="1" applyFill="1" applyBorder="1" applyAlignment="1">
      <alignment horizontal="center" vertical="center"/>
    </xf>
    <xf numFmtId="58" fontId="10" fillId="0" borderId="1" xfId="0" applyNumberFormat="1" applyFont="1" applyFill="1" applyBorder="1" applyAlignment="1">
      <alignment horizontal="center" vertical="center" wrapText="1"/>
    </xf>
    <xf numFmtId="58" fontId="14" fillId="0" borderId="2" xfId="0" applyNumberFormat="1" applyFont="1" applyFill="1" applyBorder="1" applyAlignment="1">
      <alignment horizontal="center" vertical="center"/>
    </xf>
    <xf numFmtId="0" fontId="10" fillId="0" borderId="1" xfId="4" applyNumberFormat="1" applyFont="1" applyFill="1" applyBorder="1" applyAlignment="1">
      <alignment horizontal="left"/>
    </xf>
    <xf numFmtId="14" fontId="10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wrapText="1"/>
    </xf>
    <xf numFmtId="0" fontId="10" fillId="0" borderId="1" xfId="0" applyNumberFormat="1" applyFont="1" applyFill="1" applyBorder="1" applyAlignment="1">
      <alignment vertical="center"/>
    </xf>
    <xf numFmtId="178" fontId="15" fillId="0" borderId="1" xfId="4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9" fontId="10" fillId="0" borderId="1" xfId="0" applyNumberFormat="1" applyFont="1" applyFill="1" applyBorder="1" applyAlignment="1">
      <alignment horizontal="left" vertical="center"/>
    </xf>
    <xf numFmtId="0" fontId="5" fillId="0" borderId="1" xfId="5" applyFont="1" applyFill="1" applyBorder="1" applyAlignment="1">
      <alignment horizontal="left"/>
    </xf>
    <xf numFmtId="179" fontId="15" fillId="0" borderId="1" xfId="4" applyNumberFormat="1" applyFont="1" applyFill="1" applyBorder="1" applyAlignment="1">
      <alignment horizont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/>
    </xf>
    <xf numFmtId="49" fontId="15" fillId="0" borderId="1" xfId="0" applyNumberFormat="1" applyFont="1" applyFill="1" applyBorder="1" applyAlignment="1">
      <alignment horizontal="center" wrapText="1"/>
    </xf>
    <xf numFmtId="178" fontId="15" fillId="0" borderId="1" xfId="4" applyNumberFormat="1" applyFont="1" applyFill="1" applyBorder="1" applyAlignment="1">
      <alignment horizontal="center" wrapText="1"/>
    </xf>
    <xf numFmtId="0" fontId="10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49" fontId="10" fillId="0" borderId="1" xfId="1" applyNumberFormat="1" applyFont="1" applyFill="1" applyBorder="1" applyAlignment="1">
      <alignment horizontal="left" vertical="center"/>
    </xf>
    <xf numFmtId="14" fontId="14" fillId="0" borderId="0" xfId="0" applyNumberFormat="1" applyFont="1" applyFill="1" applyAlignment="1">
      <alignment vertical="center"/>
    </xf>
    <xf numFmtId="0" fontId="14" fillId="0" borderId="0" xfId="0" applyNumberFormat="1" applyFont="1" applyFill="1" applyAlignment="1">
      <alignment vertical="center"/>
    </xf>
    <xf numFmtId="176" fontId="14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shrinkToFit="1"/>
    </xf>
    <xf numFmtId="0" fontId="5" fillId="0" borderId="0" xfId="5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2" fillId="0" borderId="1" xfId="6" applyFont="1" applyFill="1" applyBorder="1" applyAlignment="1">
      <alignment vertical="center"/>
    </xf>
    <xf numFmtId="49" fontId="2" fillId="0" borderId="1" xfId="6" applyNumberFormat="1" applyFont="1" applyFill="1" applyBorder="1" applyAlignment="1">
      <alignment vertical="center"/>
    </xf>
    <xf numFmtId="0" fontId="18" fillId="0" borderId="1" xfId="6" applyFont="1" applyFill="1" applyBorder="1" applyAlignment="1">
      <alignment horizontal="center" vertical="center"/>
    </xf>
    <xf numFmtId="0" fontId="5" fillId="0" borderId="1" xfId="6" applyFont="1" applyFill="1" applyBorder="1" applyAlignment="1">
      <alignment vertical="center"/>
    </xf>
    <xf numFmtId="0" fontId="14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vertical="center"/>
    </xf>
    <xf numFmtId="14" fontId="14" fillId="0" borderId="1" xfId="0" applyNumberFormat="1" applyFont="1" applyFill="1" applyBorder="1" applyAlignment="1">
      <alignment vertical="center"/>
    </xf>
    <xf numFmtId="0" fontId="14" fillId="0" borderId="1" xfId="0" applyNumberFormat="1" applyFont="1" applyFill="1" applyBorder="1" applyAlignment="1">
      <alignment vertical="center"/>
    </xf>
    <xf numFmtId="176" fontId="14" fillId="0" borderId="1" xfId="0" applyNumberFormat="1" applyFont="1" applyFill="1" applyBorder="1" applyAlignment="1">
      <alignment vertical="center"/>
    </xf>
  </cellXfs>
  <cellStyles count="7">
    <cellStyle name="常规" xfId="0" builtinId="0"/>
    <cellStyle name="常规 2" xfId="1"/>
    <cellStyle name="常规 2 2" xfId="3"/>
    <cellStyle name="常规 4" xfId="6"/>
    <cellStyle name="常规 7" xfId="2"/>
    <cellStyle name="常规_2013年11月份计划-生产表" xfId="5"/>
    <cellStyle name="常规_2014年1月份计划表" xfId="4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2" name="AutoShape 27" descr="M2?OpenElement&amp;cid=_Foxmail"/>
        <xdr:cNvSpPr>
          <a:spLocks noChangeAspect="1" noChangeArrowheads="1"/>
        </xdr:cNvSpPr>
      </xdr:nvSpPr>
      <xdr:spPr bwMode="auto">
        <a:xfrm>
          <a:off x="428625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3" name="AutoShape 28" descr="M3?OpenElement&amp;cid=_Foxmail"/>
        <xdr:cNvSpPr>
          <a:spLocks noChangeAspect="1" noChangeArrowheads="1"/>
        </xdr:cNvSpPr>
      </xdr:nvSpPr>
      <xdr:spPr bwMode="auto">
        <a:xfrm>
          <a:off x="428625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649</xdr:row>
      <xdr:rowOff>0</xdr:rowOff>
    </xdr:from>
    <xdr:to>
      <xdr:col>1</xdr:col>
      <xdr:colOff>9525</xdr:colOff>
      <xdr:row>649</xdr:row>
      <xdr:rowOff>9525</xdr:rowOff>
    </xdr:to>
    <xdr:sp macro="" textlink="">
      <xdr:nvSpPr>
        <xdr:cNvPr id="4" name="AutoShape 27" descr="M2?OpenElement&amp;cid=_Foxmail"/>
        <xdr:cNvSpPr>
          <a:spLocks noChangeAspect="1" noChangeArrowheads="1"/>
        </xdr:cNvSpPr>
      </xdr:nvSpPr>
      <xdr:spPr bwMode="auto">
        <a:xfrm>
          <a:off x="428625" y="1291875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649</xdr:row>
      <xdr:rowOff>0</xdr:rowOff>
    </xdr:from>
    <xdr:to>
      <xdr:col>1</xdr:col>
      <xdr:colOff>9525</xdr:colOff>
      <xdr:row>649</xdr:row>
      <xdr:rowOff>9525</xdr:rowOff>
    </xdr:to>
    <xdr:sp macro="" textlink="">
      <xdr:nvSpPr>
        <xdr:cNvPr id="5" name="AutoShape 28" descr="M3?OpenElement&amp;cid=_Foxmail"/>
        <xdr:cNvSpPr>
          <a:spLocks noChangeAspect="1" noChangeArrowheads="1"/>
        </xdr:cNvSpPr>
      </xdr:nvSpPr>
      <xdr:spPr bwMode="auto">
        <a:xfrm>
          <a:off x="428625" y="1291875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692</xdr:row>
      <xdr:rowOff>0</xdr:rowOff>
    </xdr:from>
    <xdr:to>
      <xdr:col>1</xdr:col>
      <xdr:colOff>9525</xdr:colOff>
      <xdr:row>692</xdr:row>
      <xdr:rowOff>9525</xdr:rowOff>
    </xdr:to>
    <xdr:sp macro="" textlink="">
      <xdr:nvSpPr>
        <xdr:cNvPr id="6" name="AutoShape 27" descr="M2?OpenElement&amp;cid=_Foxmail"/>
        <xdr:cNvSpPr>
          <a:spLocks noChangeAspect="1" noChangeArrowheads="1"/>
        </xdr:cNvSpPr>
      </xdr:nvSpPr>
      <xdr:spPr bwMode="auto">
        <a:xfrm>
          <a:off x="428625" y="7077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692</xdr:row>
      <xdr:rowOff>0</xdr:rowOff>
    </xdr:from>
    <xdr:to>
      <xdr:col>1</xdr:col>
      <xdr:colOff>9525</xdr:colOff>
      <xdr:row>692</xdr:row>
      <xdr:rowOff>9525</xdr:rowOff>
    </xdr:to>
    <xdr:sp macro="" textlink="">
      <xdr:nvSpPr>
        <xdr:cNvPr id="7" name="AutoShape 28" descr="M3?OpenElement&amp;cid=_Foxmail"/>
        <xdr:cNvSpPr>
          <a:spLocks noChangeAspect="1" noChangeArrowheads="1"/>
        </xdr:cNvSpPr>
      </xdr:nvSpPr>
      <xdr:spPr bwMode="auto">
        <a:xfrm>
          <a:off x="428625" y="7077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88.35\&#27169;&#20855;&#28165;&#29702;&#39033;&#30446;\&#27880;&#22609;&#36710;&#38388;&#25552;&#20379;&#25968;&#25454;\&#27169;&#20855;&#30424;&#28857;&#36164;&#26009;\&#36741;&#21161;\&#21103;&#26412;&#21103;&#26412;&#21103;&#26412;&#21103;&#26412;&#27169;&#20855;&#21488;&#36134;&#31649;&#29702;&#27719;&#24635;&#30331;&#35760;&#34920;(20170228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注塑厂"/>
      <sheetName val="东丽厂"/>
      <sheetName val="采购中心"/>
      <sheetName val="钣金"/>
      <sheetName val="泡沫"/>
    </sheetNames>
    <sheetDataSet>
      <sheetData sheetId="0" refreshError="1"/>
      <sheetData sheetId="1" refreshError="1"/>
      <sheetData sheetId="2" refreshError="1"/>
      <sheetData sheetId="3" refreshError="1">
        <row r="2">
          <cell r="C2" t="str">
            <v>模具编码</v>
          </cell>
          <cell r="D2" t="str">
            <v>物料编码</v>
          </cell>
          <cell r="E2" t="str">
            <v>类型</v>
          </cell>
          <cell r="F2" t="str">
            <v>产品（模具）名称</v>
          </cell>
          <cell r="G2" t="str">
            <v>对应的产品型号（系列）</v>
          </cell>
          <cell r="H2" t="str">
            <v>对应的产品款式</v>
          </cell>
          <cell r="I2" t="str">
            <v>是/否通用件</v>
          </cell>
          <cell r="J2" t="str">
            <v>开发提出部门</v>
          </cell>
          <cell r="K2" t="str">
            <v>开发提出人</v>
          </cell>
        </row>
        <row r="4">
          <cell r="C4" t="str">
            <v>069959</v>
          </cell>
          <cell r="D4" t="str">
            <v>NY14073</v>
          </cell>
          <cell r="E4" t="str">
            <v>A050603000728-R0</v>
          </cell>
          <cell r="F4" t="str">
            <v>塑料</v>
          </cell>
          <cell r="G4" t="str">
            <v>电商柜机-下面板</v>
          </cell>
          <cell r="H4" t="str">
            <v>480柜机</v>
          </cell>
          <cell r="I4" t="str">
            <v>否</v>
          </cell>
          <cell r="J4" t="str">
            <v>国内营销</v>
          </cell>
          <cell r="K4" t="str">
            <v>李格非</v>
          </cell>
        </row>
        <row r="5">
          <cell r="C5" t="str">
            <v>068806</v>
          </cell>
          <cell r="D5" t="str">
            <v>C1854</v>
          </cell>
          <cell r="E5" t="str">
            <v>A050601001717-R0</v>
          </cell>
          <cell r="F5" t="str">
            <v>塑料</v>
          </cell>
          <cell r="G5" t="str">
            <v>JB137款面板</v>
          </cell>
          <cell r="H5" t="str">
            <v>J系列</v>
          </cell>
          <cell r="I5" t="str">
            <v>否</v>
          </cell>
          <cell r="J5" t="str">
            <v>海外营销</v>
          </cell>
          <cell r="K5" t="str">
            <v>李景鹏</v>
          </cell>
        </row>
        <row r="6">
          <cell r="C6" t="str">
            <v>068807</v>
          </cell>
          <cell r="D6" t="str">
            <v>C1855</v>
          </cell>
          <cell r="E6" t="str">
            <v>A050601001718-R0</v>
          </cell>
          <cell r="F6" t="str">
            <v>塑料</v>
          </cell>
          <cell r="G6" t="str">
            <v>JB137款装饰条</v>
          </cell>
          <cell r="H6" t="str">
            <v>J系列</v>
          </cell>
          <cell r="I6" t="str">
            <v>否</v>
          </cell>
          <cell r="J6" t="str">
            <v>海外营销</v>
          </cell>
          <cell r="K6" t="str">
            <v>李景鹏</v>
          </cell>
        </row>
        <row r="7">
          <cell r="C7" t="str">
            <v>/</v>
          </cell>
          <cell r="D7" t="str">
            <v>CS14-132</v>
          </cell>
          <cell r="E7" t="str">
            <v>A050601002409-R0</v>
          </cell>
          <cell r="F7" t="str">
            <v>塑料</v>
          </cell>
          <cell r="G7" t="str">
            <v>JB156面板体</v>
          </cell>
          <cell r="H7" t="str">
            <v>J系列</v>
          </cell>
          <cell r="I7" t="str">
            <v>否</v>
          </cell>
          <cell r="J7" t="str">
            <v>海外营销</v>
          </cell>
          <cell r="K7" t="str">
            <v>李景鹏</v>
          </cell>
        </row>
        <row r="8">
          <cell r="C8" t="str">
            <v>/</v>
          </cell>
          <cell r="D8" t="str">
            <v>CS14-133</v>
          </cell>
          <cell r="E8" t="str">
            <v>A050601002411-R0、A050601002410-R0</v>
          </cell>
          <cell r="F8" t="str">
            <v>塑料</v>
          </cell>
          <cell r="G8" t="str">
            <v>JB156左、右镶块</v>
          </cell>
          <cell r="H8" t="str">
            <v>J系列</v>
          </cell>
          <cell r="I8" t="str">
            <v>否</v>
          </cell>
          <cell r="J8" t="str">
            <v>海外营销</v>
          </cell>
          <cell r="K8" t="str">
            <v>李景鹏</v>
          </cell>
        </row>
        <row r="9">
          <cell r="C9" t="str">
            <v>0610094</v>
          </cell>
          <cell r="D9" t="str">
            <v>CS15-059</v>
          </cell>
          <cell r="E9" t="str">
            <v>A050601003122-R0</v>
          </cell>
          <cell r="F9" t="str">
            <v>塑料</v>
          </cell>
          <cell r="G9" t="str">
            <v>JB164款面板</v>
          </cell>
          <cell r="H9" t="str">
            <v>J系列</v>
          </cell>
          <cell r="I9" t="str">
            <v>否</v>
          </cell>
          <cell r="J9" t="str">
            <v>海外营销</v>
          </cell>
          <cell r="K9" t="str">
            <v>李景鹏</v>
          </cell>
        </row>
        <row r="10">
          <cell r="C10" t="str">
            <v>068694</v>
          </cell>
          <cell r="D10" t="str">
            <v>NY13094</v>
          </cell>
          <cell r="E10" t="str">
            <v>A050601001512-R0</v>
          </cell>
          <cell r="F10" t="str">
            <v>塑料</v>
          </cell>
          <cell r="G10" t="str">
            <v>JB150面板</v>
          </cell>
          <cell r="H10" t="str">
            <v>J系列</v>
          </cell>
          <cell r="I10" t="str">
            <v>否</v>
          </cell>
          <cell r="J10" t="str">
            <v>海外营销</v>
          </cell>
          <cell r="K10" t="str">
            <v>李景鹏</v>
          </cell>
        </row>
        <row r="11">
          <cell r="C11" t="str">
            <v>068695</v>
          </cell>
          <cell r="D11" t="str">
            <v>NY13095</v>
          </cell>
          <cell r="E11" t="str">
            <v>A050601001803-R0</v>
          </cell>
          <cell r="F11" t="str">
            <v>塑料</v>
          </cell>
          <cell r="G11" t="str">
            <v>JB150装饰条</v>
          </cell>
          <cell r="H11" t="str">
            <v>J系列</v>
          </cell>
          <cell r="I11" t="str">
            <v>否</v>
          </cell>
          <cell r="J11" t="str">
            <v>海外营销</v>
          </cell>
          <cell r="K11" t="str">
            <v>李景鹏</v>
          </cell>
        </row>
        <row r="12">
          <cell r="C12" t="str">
            <v>06000844</v>
          </cell>
          <cell r="D12" t="str">
            <v>C0327</v>
          </cell>
          <cell r="E12" t="str">
            <v>100110033R</v>
          </cell>
          <cell r="F12" t="str">
            <v>塑料</v>
          </cell>
          <cell r="G12" t="str">
            <v>50款装饰条</v>
          </cell>
          <cell r="H12" t="str">
            <v>50款70机</v>
          </cell>
          <cell r="I12" t="str">
            <v>否</v>
          </cell>
          <cell r="J12" t="str">
            <v>营销部门</v>
          </cell>
          <cell r="K12" t="str">
            <v>\</v>
          </cell>
        </row>
        <row r="13">
          <cell r="C13" t="str">
            <v>/</v>
          </cell>
          <cell r="D13" t="str">
            <v>C0820</v>
          </cell>
          <cell r="E13" t="str">
            <v>392140198B</v>
          </cell>
          <cell r="F13" t="str">
            <v>塑料</v>
          </cell>
          <cell r="G13" t="str">
            <v>29装饰圈</v>
          </cell>
          <cell r="H13" t="str">
            <v>29款</v>
          </cell>
          <cell r="I13" t="str">
            <v>否</v>
          </cell>
          <cell r="J13" t="str">
            <v>营销部门</v>
          </cell>
          <cell r="K13" t="str">
            <v>\</v>
          </cell>
        </row>
        <row r="14">
          <cell r="C14" t="str">
            <v>/</v>
          </cell>
          <cell r="D14" t="str">
            <v>C0819</v>
          </cell>
          <cell r="E14" t="str">
            <v>392990093B</v>
          </cell>
          <cell r="F14" t="str">
            <v>塑料</v>
          </cell>
          <cell r="G14" t="str">
            <v>29款按键</v>
          </cell>
          <cell r="H14" t="str">
            <v>29款</v>
          </cell>
          <cell r="I14" t="str">
            <v>否</v>
          </cell>
          <cell r="J14" t="str">
            <v>营销部门</v>
          </cell>
          <cell r="K14" t="str">
            <v>\</v>
          </cell>
        </row>
        <row r="15">
          <cell r="C15" t="str">
            <v>061664</v>
          </cell>
          <cell r="D15" t="str">
            <v>A0803</v>
          </cell>
          <cell r="E15" t="str">
            <v>391220162R</v>
          </cell>
          <cell r="F15" t="str">
            <v>塑料</v>
          </cell>
          <cell r="G15" t="str">
            <v>M73装饰环</v>
          </cell>
          <cell r="H15" t="str">
            <v>M内核</v>
          </cell>
          <cell r="I15" t="str">
            <v>否</v>
          </cell>
          <cell r="J15" t="str">
            <v>营销部门</v>
          </cell>
          <cell r="K15" t="str">
            <v>\</v>
          </cell>
        </row>
        <row r="16">
          <cell r="C16" t="str">
            <v>062033</v>
          </cell>
          <cell r="D16" t="str">
            <v>C0954</v>
          </cell>
          <cell r="E16" t="str">
            <v>P250810002</v>
          </cell>
          <cell r="F16" t="str">
            <v>塑料</v>
          </cell>
          <cell r="G16" t="str">
            <v>M70电镀圈</v>
          </cell>
          <cell r="H16" t="str">
            <v>M内核</v>
          </cell>
          <cell r="I16" t="str">
            <v>否</v>
          </cell>
          <cell r="J16" t="str">
            <v>营销部门</v>
          </cell>
          <cell r="K16" t="str">
            <v>\</v>
          </cell>
        </row>
        <row r="17">
          <cell r="C17" t="str">
            <v>065768</v>
          </cell>
          <cell r="D17" t="str">
            <v>C1307</v>
          </cell>
          <cell r="E17" t="str">
            <v>392140356R</v>
          </cell>
          <cell r="F17" t="str">
            <v>塑料</v>
          </cell>
          <cell r="G17" t="str">
            <v>38款按键</v>
          </cell>
          <cell r="H17" t="str">
            <v>38款柜机</v>
          </cell>
          <cell r="I17" t="str">
            <v>否</v>
          </cell>
          <cell r="J17" t="str">
            <v>营销部门</v>
          </cell>
          <cell r="K17" t="str">
            <v>\</v>
          </cell>
        </row>
        <row r="18">
          <cell r="C18" t="str">
            <v>067846</v>
          </cell>
          <cell r="D18" t="str">
            <v>CS11-107</v>
          </cell>
          <cell r="E18" t="str">
            <v>A050601000389-R0</v>
          </cell>
          <cell r="F18" t="str">
            <v>塑料</v>
          </cell>
          <cell r="G18" t="str">
            <v>M114A左右电镀条</v>
          </cell>
          <cell r="H18" t="str">
            <v>M114A</v>
          </cell>
          <cell r="I18" t="str">
            <v>否</v>
          </cell>
          <cell r="J18" t="str">
            <v>海外营销</v>
          </cell>
          <cell r="K18" t="str">
            <v>李景鹏</v>
          </cell>
        </row>
        <row r="19">
          <cell r="C19" t="str">
            <v>067847</v>
          </cell>
          <cell r="D19" t="str">
            <v>CS11-108</v>
          </cell>
          <cell r="E19" t="str">
            <v>A050601000388-R0</v>
          </cell>
          <cell r="F19" t="str">
            <v>塑料</v>
          </cell>
          <cell r="G19" t="str">
            <v>M114A上电镀条</v>
          </cell>
          <cell r="H19" t="str">
            <v>M114A</v>
          </cell>
          <cell r="I19" t="str">
            <v>否</v>
          </cell>
          <cell r="J19" t="str">
            <v>海外营销</v>
          </cell>
          <cell r="K19" t="str">
            <v>李景鹏</v>
          </cell>
        </row>
        <row r="20">
          <cell r="C20" t="str">
            <v>067848</v>
          </cell>
          <cell r="D20" t="str">
            <v>CS11-109</v>
          </cell>
          <cell r="E20" t="str">
            <v>A050601000306-R0</v>
          </cell>
          <cell r="F20" t="str">
            <v>塑料</v>
          </cell>
          <cell r="G20" t="str">
            <v>P114A左右电镀条</v>
          </cell>
          <cell r="H20" t="str">
            <v>P系列</v>
          </cell>
          <cell r="I20" t="str">
            <v>否</v>
          </cell>
          <cell r="J20" t="str">
            <v>海外营销</v>
          </cell>
          <cell r="K20" t="str">
            <v>李景鹏</v>
          </cell>
        </row>
        <row r="21">
          <cell r="C21" t="str">
            <v>067849</v>
          </cell>
          <cell r="D21" t="str">
            <v>CS11-110</v>
          </cell>
          <cell r="E21" t="str">
            <v>A050601000308-R0</v>
          </cell>
          <cell r="F21" t="str">
            <v>塑料</v>
          </cell>
          <cell r="G21" t="str">
            <v>P114上电镀条</v>
          </cell>
          <cell r="H21" t="str">
            <v>P114A</v>
          </cell>
          <cell r="I21" t="str">
            <v>否</v>
          </cell>
          <cell r="J21" t="str">
            <v>海外营销</v>
          </cell>
          <cell r="K21" t="str">
            <v>李景鹏</v>
          </cell>
        </row>
        <row r="22">
          <cell r="C22" t="str">
            <v>068464</v>
          </cell>
          <cell r="D22" t="str">
            <v>CS13-216</v>
          </cell>
          <cell r="E22" t="str">
            <v>A050601001405-R0</v>
          </cell>
          <cell r="F22" t="str">
            <v>塑料</v>
          </cell>
          <cell r="G22" t="str">
            <v>ＭＣ１５１电镀条</v>
          </cell>
          <cell r="H22" t="str">
            <v>M127</v>
          </cell>
          <cell r="I22" t="str">
            <v>否</v>
          </cell>
          <cell r="J22" t="str">
            <v>海外营销</v>
          </cell>
          <cell r="K22" t="str">
            <v>李景鹏</v>
          </cell>
        </row>
        <row r="23">
          <cell r="C23" t="str">
            <v>/</v>
          </cell>
          <cell r="D23" t="str">
            <v>CS13-2２４</v>
          </cell>
          <cell r="E23" t="str">
            <v>A050601001２５７-R０</v>
          </cell>
          <cell r="F23" t="str">
            <v>塑料</v>
          </cell>
          <cell r="G23" t="str">
            <v>ＷＣ１５１电镀条</v>
          </cell>
          <cell r="H23" t="str">
            <v>W127</v>
          </cell>
          <cell r="I23" t="str">
            <v>否</v>
          </cell>
          <cell r="J23" t="str">
            <v>海外营销</v>
          </cell>
          <cell r="K23" t="str">
            <v>李景鹏</v>
          </cell>
        </row>
        <row r="24">
          <cell r="C24" t="str">
            <v>068656</v>
          </cell>
          <cell r="D24" t="str">
            <v>NY13102</v>
          </cell>
          <cell r="E24" t="str">
            <v xml:space="preserve">A050937000043-R0  </v>
          </cell>
          <cell r="F24" t="str">
            <v>塑料</v>
          </cell>
          <cell r="G24" t="str">
            <v>51顶盖板</v>
          </cell>
          <cell r="H24" t="str">
            <v>58款柜机机</v>
          </cell>
          <cell r="I24" t="str">
            <v>否</v>
          </cell>
          <cell r="J24" t="str">
            <v>国内营销</v>
          </cell>
          <cell r="K24" t="str">
            <v>池远静</v>
          </cell>
        </row>
        <row r="25">
          <cell r="C25" t="str">
            <v>068657</v>
          </cell>
          <cell r="D25" t="str">
            <v>NY13103</v>
          </cell>
          <cell r="E25" t="str">
            <v>A050603000537-R0</v>
          </cell>
          <cell r="F25" t="str">
            <v>塑料</v>
          </cell>
          <cell r="G25" t="str">
            <v>51底盘</v>
          </cell>
          <cell r="H25" t="str">
            <v>58款柜机机</v>
          </cell>
          <cell r="I25" t="str">
            <v>否</v>
          </cell>
          <cell r="J25" t="str">
            <v>国内营销</v>
          </cell>
          <cell r="K25" t="str">
            <v>胡江冯</v>
          </cell>
        </row>
        <row r="26">
          <cell r="C26" t="str">
            <v>068658</v>
          </cell>
          <cell r="D26" t="str">
            <v>NY13104</v>
          </cell>
          <cell r="E26" t="str">
            <v>A050603000533-R0</v>
          </cell>
          <cell r="F26" t="str">
            <v>塑料</v>
          </cell>
          <cell r="G26" t="str">
            <v>51上面板框架</v>
          </cell>
          <cell r="H26" t="str">
            <v>58款柜机机</v>
          </cell>
          <cell r="I26" t="str">
            <v>否</v>
          </cell>
          <cell r="J26" t="str">
            <v>国内营销</v>
          </cell>
          <cell r="K26" t="str">
            <v>胡江冯</v>
          </cell>
        </row>
        <row r="27">
          <cell r="C27" t="str">
            <v>068659</v>
          </cell>
          <cell r="D27" t="str">
            <v>NY13105</v>
          </cell>
          <cell r="E27" t="str">
            <v>A050603000539-R0</v>
          </cell>
          <cell r="F27" t="str">
            <v>塑料</v>
          </cell>
          <cell r="G27" t="str">
            <v>51上面板</v>
          </cell>
          <cell r="H27" t="str">
            <v>58款柜机机</v>
          </cell>
          <cell r="I27" t="str">
            <v>否</v>
          </cell>
          <cell r="J27" t="str">
            <v>国内营销</v>
          </cell>
          <cell r="K27" t="str">
            <v>胡江冯</v>
          </cell>
        </row>
        <row r="28">
          <cell r="C28" t="str">
            <v>068661</v>
          </cell>
          <cell r="D28" t="str">
            <v>NY13107</v>
          </cell>
          <cell r="E28" t="str">
            <v>A050603000422-R0</v>
          </cell>
          <cell r="F28" t="str">
            <v>塑料</v>
          </cell>
          <cell r="G28" t="str">
            <v>51横导风条连杆</v>
          </cell>
          <cell r="H28" t="str">
            <v>58款柜机机</v>
          </cell>
          <cell r="I28" t="str">
            <v>否</v>
          </cell>
          <cell r="J28" t="str">
            <v>国内营销</v>
          </cell>
          <cell r="K28" t="str">
            <v>胡江冯</v>
          </cell>
        </row>
        <row r="29">
          <cell r="C29" t="str">
            <v>068663</v>
          </cell>
          <cell r="D29" t="str">
            <v>NY13108</v>
          </cell>
          <cell r="E29" t="str">
            <v>A050603000417-R0</v>
          </cell>
          <cell r="F29" t="str">
            <v>塑料</v>
          </cell>
          <cell r="G29" t="str">
            <v>51导风条中支撑</v>
          </cell>
          <cell r="H29" t="str">
            <v>58款柜机机</v>
          </cell>
          <cell r="I29" t="str">
            <v>否</v>
          </cell>
          <cell r="J29" t="str">
            <v>国内营销</v>
          </cell>
          <cell r="K29" t="str">
            <v>胡江冯</v>
          </cell>
        </row>
        <row r="30">
          <cell r="C30" t="str">
            <v>068664</v>
          </cell>
          <cell r="D30" t="str">
            <v>NY13109</v>
          </cell>
          <cell r="E30" t="str">
            <v>A050603000420-R0</v>
          </cell>
          <cell r="F30" t="str">
            <v>塑料</v>
          </cell>
          <cell r="G30" t="str">
            <v>51横导风条2</v>
          </cell>
          <cell r="H30" t="str">
            <v>58款柜机机</v>
          </cell>
          <cell r="I30" t="str">
            <v>否</v>
          </cell>
          <cell r="J30" t="str">
            <v>国内营销</v>
          </cell>
          <cell r="K30" t="str">
            <v>胡江冯</v>
          </cell>
        </row>
        <row r="31">
          <cell r="C31" t="str">
            <v>068665</v>
          </cell>
          <cell r="D31" t="str">
            <v>NY13110</v>
          </cell>
          <cell r="E31" t="str">
            <v>A050603000419-R0/421-R0</v>
          </cell>
          <cell r="F31" t="str">
            <v>塑料</v>
          </cell>
          <cell r="G31" t="str">
            <v>51横导风条A+B</v>
          </cell>
          <cell r="H31" t="str">
            <v>58款柜机机</v>
          </cell>
          <cell r="I31" t="str">
            <v>否</v>
          </cell>
          <cell r="J31" t="str">
            <v>国内营销</v>
          </cell>
          <cell r="K31" t="str">
            <v>胡江冯</v>
          </cell>
        </row>
        <row r="32">
          <cell r="C32" t="str">
            <v>068666</v>
          </cell>
          <cell r="D32" t="str">
            <v>NY13111</v>
          </cell>
          <cell r="E32" t="str">
            <v>A050603000418-R0</v>
          </cell>
          <cell r="F32" t="str">
            <v>塑料</v>
          </cell>
          <cell r="G32" t="str">
            <v>51竖导风条</v>
          </cell>
          <cell r="H32" t="str">
            <v>58款柜机机</v>
          </cell>
          <cell r="I32" t="str">
            <v>否</v>
          </cell>
          <cell r="J32" t="str">
            <v>国内营销</v>
          </cell>
          <cell r="K32" t="str">
            <v>胡江冯</v>
          </cell>
        </row>
        <row r="33">
          <cell r="C33" t="str">
            <v>068667</v>
          </cell>
          <cell r="D33" t="str">
            <v>NY13112</v>
          </cell>
          <cell r="E33" t="str">
            <v>A050603000534-R0</v>
          </cell>
          <cell r="F33" t="str">
            <v>塑料</v>
          </cell>
          <cell r="G33" t="str">
            <v>51下面板框架</v>
          </cell>
          <cell r="H33" t="str">
            <v>58款柜机机</v>
          </cell>
          <cell r="I33" t="str">
            <v>否</v>
          </cell>
          <cell r="J33" t="str">
            <v>国内营销</v>
          </cell>
          <cell r="K33" t="str">
            <v>胡江冯</v>
          </cell>
        </row>
        <row r="34">
          <cell r="C34" t="str">
            <v>068668</v>
          </cell>
          <cell r="D34" t="str">
            <v>NY13113</v>
          </cell>
          <cell r="E34" t="str">
            <v>A050603000538-R0</v>
          </cell>
          <cell r="F34" t="str">
            <v>塑料</v>
          </cell>
          <cell r="G34" t="str">
            <v>51下面板</v>
          </cell>
          <cell r="H34" t="str">
            <v>58款柜机机</v>
          </cell>
          <cell r="I34" t="str">
            <v>否</v>
          </cell>
          <cell r="J34" t="str">
            <v>国内营销</v>
          </cell>
          <cell r="K34" t="str">
            <v>胡江冯</v>
          </cell>
        </row>
        <row r="35">
          <cell r="C35" t="str">
            <v>068669</v>
          </cell>
          <cell r="D35" t="str">
            <v>NY13114</v>
          </cell>
          <cell r="E35" t="str">
            <v>A050603000535-R0/536-R0</v>
          </cell>
          <cell r="F35" t="str">
            <v>塑料</v>
          </cell>
          <cell r="G35" t="str">
            <v>51左右格栅</v>
          </cell>
          <cell r="H35" t="str">
            <v>58款柜机机</v>
          </cell>
          <cell r="I35" t="str">
            <v>否</v>
          </cell>
          <cell r="J35" t="str">
            <v>国内营销</v>
          </cell>
          <cell r="K35" t="str">
            <v>胡江冯</v>
          </cell>
        </row>
        <row r="36">
          <cell r="C36" t="str">
            <v>069057</v>
          </cell>
          <cell r="D36" t="str">
            <v>NY13117</v>
          </cell>
          <cell r="E36" t="str">
            <v>A050937000048-R0</v>
          </cell>
          <cell r="F36" t="str">
            <v>塑料</v>
          </cell>
          <cell r="G36" t="str">
            <v>72顶盖板</v>
          </cell>
          <cell r="H36" t="str">
            <v>58款柜机机</v>
          </cell>
          <cell r="I36" t="str">
            <v>否</v>
          </cell>
          <cell r="J36" t="str">
            <v>国内营销</v>
          </cell>
          <cell r="K36" t="str">
            <v>胡江冯</v>
          </cell>
        </row>
        <row r="37">
          <cell r="C37" t="str">
            <v>069058</v>
          </cell>
          <cell r="D37" t="str">
            <v>NY13118</v>
          </cell>
          <cell r="E37" t="str">
            <v>A050603000540-R0</v>
          </cell>
          <cell r="F37" t="str">
            <v>塑料</v>
          </cell>
          <cell r="G37" t="str">
            <v>72底盘</v>
          </cell>
          <cell r="H37" t="str">
            <v>58款柜机机</v>
          </cell>
          <cell r="I37" t="str">
            <v>否</v>
          </cell>
          <cell r="J37" t="str">
            <v>国内营销</v>
          </cell>
          <cell r="K37" t="str">
            <v>胡江冯</v>
          </cell>
        </row>
        <row r="38">
          <cell r="C38" t="str">
            <v>/</v>
          </cell>
          <cell r="D38" t="str">
            <v>LH5471</v>
          </cell>
          <cell r="E38" t="str">
            <v>A050603000599-R0</v>
          </cell>
          <cell r="F38" t="str">
            <v>塑料</v>
          </cell>
          <cell r="G38" t="str">
            <v>66款透明镜片</v>
          </cell>
          <cell r="H38" t="str">
            <v>58款柜机机</v>
          </cell>
          <cell r="I38" t="str">
            <v>否</v>
          </cell>
          <cell r="J38" t="str">
            <v>国内营销</v>
          </cell>
          <cell r="K38" t="str">
            <v>胡江冯</v>
          </cell>
        </row>
        <row r="39">
          <cell r="C39" t="str">
            <v>/</v>
          </cell>
          <cell r="D39" t="str">
            <v>LH5472</v>
          </cell>
          <cell r="E39" t="str">
            <v>A050603000595-R0</v>
          </cell>
          <cell r="F39" t="str">
            <v>塑料</v>
          </cell>
          <cell r="G39" t="str">
            <v>66款装饰框</v>
          </cell>
          <cell r="H39" t="str">
            <v>58款柜机机</v>
          </cell>
          <cell r="I39" t="str">
            <v>否</v>
          </cell>
          <cell r="J39" t="str">
            <v>国内营销</v>
          </cell>
          <cell r="K39" t="str">
            <v>胡江冯</v>
          </cell>
        </row>
        <row r="40">
          <cell r="C40" t="str">
            <v>/</v>
          </cell>
          <cell r="D40" t="str">
            <v>LH5470</v>
          </cell>
          <cell r="E40" t="str">
            <v>A050603000604-R0</v>
          </cell>
          <cell r="F40" t="str">
            <v>塑料</v>
          </cell>
          <cell r="G40" t="str">
            <v>66款中部装饰条</v>
          </cell>
          <cell r="H40" t="str">
            <v>58款柜机机</v>
          </cell>
          <cell r="I40" t="str">
            <v>否</v>
          </cell>
          <cell r="J40" t="str">
            <v>国内营销</v>
          </cell>
          <cell r="K40" t="str">
            <v>胡江冯</v>
          </cell>
        </row>
        <row r="41">
          <cell r="C41" t="str">
            <v>/</v>
          </cell>
          <cell r="D41" t="str">
            <v>LH5437</v>
          </cell>
          <cell r="E41" t="str">
            <v>A050603000597-R0</v>
          </cell>
          <cell r="F41" t="str">
            <v>塑料</v>
          </cell>
          <cell r="G41" t="str">
            <v>66款操作板盒</v>
          </cell>
          <cell r="H41" t="str">
            <v>58款柜机机</v>
          </cell>
          <cell r="I41" t="str">
            <v>否</v>
          </cell>
          <cell r="J41" t="str">
            <v>国内营销</v>
          </cell>
          <cell r="K41" t="str">
            <v>胡江冯</v>
          </cell>
        </row>
        <row r="42">
          <cell r="C42" t="str">
            <v>067854</v>
          </cell>
          <cell r="D42" t="str">
            <v>C1467</v>
          </cell>
          <cell r="E42" t="str">
            <v xml:space="preserve">A050603000280-R0 </v>
          </cell>
          <cell r="F42" t="str">
            <v>塑料</v>
          </cell>
          <cell r="G42" t="str">
            <v>41款下面板</v>
          </cell>
          <cell r="H42" t="str">
            <v>5P柜机</v>
          </cell>
          <cell r="I42" t="str">
            <v>否</v>
          </cell>
          <cell r="J42" t="str">
            <v>国内营销</v>
          </cell>
          <cell r="K42" t="str">
            <v>胡江冯</v>
          </cell>
        </row>
        <row r="43">
          <cell r="C43" t="str">
            <v>/</v>
          </cell>
          <cell r="D43" t="str">
            <v>CG/A030710(CS10-045)</v>
          </cell>
          <cell r="E43" t="str">
            <v>A050958000005-R0</v>
          </cell>
          <cell r="F43" t="str">
            <v>塑料</v>
          </cell>
          <cell r="G43" t="str">
            <v>70底盘</v>
          </cell>
          <cell r="H43" t="str">
            <v>M系列机</v>
          </cell>
          <cell r="I43" t="str">
            <v>否</v>
          </cell>
          <cell r="J43" t="str">
            <v>国内营销</v>
          </cell>
          <cell r="K43" t="str">
            <v>胡江冯</v>
          </cell>
        </row>
        <row r="44">
          <cell r="C44" t="str">
            <v>060182</v>
          </cell>
          <cell r="D44" t="str">
            <v>CG/A110406</v>
          </cell>
          <cell r="E44" t="str">
            <v>A050961000014-R0</v>
          </cell>
          <cell r="F44" t="str">
            <v>塑料</v>
          </cell>
          <cell r="G44" t="str">
            <v>70中框</v>
          </cell>
          <cell r="H44" t="str">
            <v>M系列机</v>
          </cell>
          <cell r="I44" t="str">
            <v>否</v>
          </cell>
          <cell r="J44" t="str">
            <v>国内营销</v>
          </cell>
          <cell r="K44" t="str">
            <v>胡江冯</v>
          </cell>
        </row>
        <row r="45">
          <cell r="C45" t="str">
            <v>065024</v>
          </cell>
          <cell r="D45" t="str">
            <v>CG/A111006</v>
          </cell>
          <cell r="E45" t="str">
            <v>391800075R</v>
          </cell>
          <cell r="F45" t="str">
            <v>塑料</v>
          </cell>
          <cell r="G45" t="str">
            <v>70出风口</v>
          </cell>
          <cell r="H45" t="str">
            <v>M系列机</v>
          </cell>
          <cell r="I45" t="str">
            <v>否</v>
          </cell>
          <cell r="J45" t="str">
            <v>国内营销</v>
          </cell>
          <cell r="K45" t="str">
            <v>胡江冯</v>
          </cell>
        </row>
        <row r="46">
          <cell r="C46" t="str">
            <v>066817</v>
          </cell>
          <cell r="D46" t="str">
            <v>CS10-031</v>
          </cell>
          <cell r="E46" t="str">
            <v xml:space="preserve">A050966000011-R0  </v>
          </cell>
          <cell r="F46" t="str">
            <v>塑料</v>
          </cell>
          <cell r="G46" t="str">
            <v>51J内核导风条A模</v>
          </cell>
          <cell r="H46" t="str">
            <v>J系列机</v>
          </cell>
          <cell r="I46" t="str">
            <v>否</v>
          </cell>
          <cell r="J46" t="str">
            <v>海外营销</v>
          </cell>
          <cell r="K46" t="str">
            <v>李景鹏</v>
          </cell>
        </row>
        <row r="47">
          <cell r="C47" t="str">
            <v>/</v>
          </cell>
          <cell r="D47" t="str">
            <v>A020411(J5207-1)</v>
          </cell>
          <cell r="E47" t="str">
            <v xml:space="preserve">A050601000126-R0  </v>
          </cell>
          <cell r="F47" t="str">
            <v>塑料</v>
          </cell>
          <cell r="G47" t="str">
            <v>51J内核连杆A模</v>
          </cell>
          <cell r="H47" t="str">
            <v>J系列机</v>
          </cell>
          <cell r="I47" t="str">
            <v>否</v>
          </cell>
          <cell r="J47" t="str">
            <v>海外营销</v>
          </cell>
          <cell r="K47" t="str">
            <v>李景鹏</v>
          </cell>
        </row>
        <row r="48">
          <cell r="C48" t="str">
            <v>/</v>
          </cell>
          <cell r="D48" t="str">
            <v>A020511(J5208-2)</v>
          </cell>
          <cell r="E48" t="str">
            <v>A050601000125-R0/127</v>
          </cell>
          <cell r="F48" t="str">
            <v>塑料</v>
          </cell>
          <cell r="G48" t="str">
            <v>51J内核连杆2.3A模</v>
          </cell>
          <cell r="H48" t="str">
            <v>J系列机</v>
          </cell>
          <cell r="I48" t="str">
            <v>否</v>
          </cell>
          <cell r="J48" t="str">
            <v>海外营销</v>
          </cell>
          <cell r="K48" t="str">
            <v>李景鹏</v>
          </cell>
        </row>
        <row r="49">
          <cell r="C49" t="str">
            <v>066819</v>
          </cell>
          <cell r="D49" t="str">
            <v>CS10-034</v>
          </cell>
          <cell r="E49" t="str">
            <v>A050601000135-R0</v>
          </cell>
          <cell r="F49" t="str">
            <v>塑料</v>
          </cell>
          <cell r="G49" t="str">
            <v>51J内核轴承套</v>
          </cell>
          <cell r="H49" t="str">
            <v>J系列机</v>
          </cell>
          <cell r="I49" t="str">
            <v>否</v>
          </cell>
          <cell r="J49" t="str">
            <v>海外营销</v>
          </cell>
          <cell r="K49" t="str">
            <v>李景鹏</v>
          </cell>
        </row>
        <row r="50">
          <cell r="C50" t="str">
            <v>066818</v>
          </cell>
          <cell r="D50" t="str">
            <v>CS10-032</v>
          </cell>
          <cell r="E50" t="str">
            <v>A050601000132-R0</v>
          </cell>
          <cell r="F50" t="str">
            <v>塑料</v>
          </cell>
          <cell r="G50" t="str">
            <v>51J内核电机压盖</v>
          </cell>
          <cell r="H50" t="str">
            <v>J系列机</v>
          </cell>
          <cell r="I50" t="str">
            <v>否</v>
          </cell>
          <cell r="J50" t="str">
            <v>海外营销</v>
          </cell>
          <cell r="K50" t="str">
            <v>李景鹏</v>
          </cell>
        </row>
        <row r="51">
          <cell r="C51" t="str">
            <v>/</v>
          </cell>
          <cell r="D51" t="str">
            <v>A021011</v>
          </cell>
          <cell r="E51" t="str">
            <v>A050601001576-R0</v>
          </cell>
          <cell r="F51" t="str">
            <v>塑料</v>
          </cell>
          <cell r="G51" t="str">
            <v>51J内核压管扣</v>
          </cell>
          <cell r="H51" t="str">
            <v>J系列机</v>
          </cell>
          <cell r="I51" t="str">
            <v>否</v>
          </cell>
          <cell r="J51" t="str">
            <v>海外营销</v>
          </cell>
          <cell r="K51" t="str">
            <v>李景鹏</v>
          </cell>
        </row>
        <row r="52">
          <cell r="C52" t="str">
            <v>/</v>
          </cell>
          <cell r="D52" t="str">
            <v>CS10-028(J5206)</v>
          </cell>
          <cell r="E52" t="str">
            <v xml:space="preserve">A050936000015-R0 </v>
          </cell>
          <cell r="F52" t="str">
            <v>塑料</v>
          </cell>
          <cell r="G52" t="str">
            <v>51J内核出风主体A模</v>
          </cell>
          <cell r="H52" t="str">
            <v>J系列机</v>
          </cell>
          <cell r="I52" t="str">
            <v>否</v>
          </cell>
          <cell r="J52" t="str">
            <v>海外营销</v>
          </cell>
          <cell r="K52" t="str">
            <v>李景鹏</v>
          </cell>
        </row>
        <row r="53">
          <cell r="C53" t="str">
            <v>/</v>
          </cell>
          <cell r="D53" t="str">
            <v>CS11-089(C1584)</v>
          </cell>
          <cell r="E53" t="str">
            <v xml:space="preserve">A050938000187-R0 </v>
          </cell>
          <cell r="F53" t="str">
            <v>塑料</v>
          </cell>
          <cell r="G53" t="str">
            <v>J115款面板</v>
          </cell>
          <cell r="H53" t="str">
            <v>J系列机</v>
          </cell>
          <cell r="I53" t="str">
            <v>否</v>
          </cell>
          <cell r="J53" t="str">
            <v>海外营销</v>
          </cell>
          <cell r="K53" t="str">
            <v>李景鹏</v>
          </cell>
        </row>
        <row r="54">
          <cell r="C54" t="str">
            <v>067253</v>
          </cell>
          <cell r="D54" t="str">
            <v>CS11-090</v>
          </cell>
          <cell r="E54" t="str">
            <v>A050601000188-R0</v>
          </cell>
          <cell r="F54" t="str">
            <v>塑料</v>
          </cell>
          <cell r="G54" t="str">
            <v>J115款装饰板</v>
          </cell>
          <cell r="H54" t="str">
            <v>J系列机</v>
          </cell>
          <cell r="I54" t="str">
            <v>否</v>
          </cell>
          <cell r="J54" t="str">
            <v>海外营销</v>
          </cell>
          <cell r="K54" t="str">
            <v>李景鹏</v>
          </cell>
        </row>
        <row r="55">
          <cell r="C55" t="str">
            <v>/</v>
          </cell>
          <cell r="D55" t="str">
            <v>CS11-026(J5204)</v>
          </cell>
          <cell r="E55" t="str">
            <v xml:space="preserve">A050958000023-R0  </v>
          </cell>
          <cell r="F55" t="str">
            <v>塑料</v>
          </cell>
          <cell r="G55" t="str">
            <v>51J底盘A模</v>
          </cell>
          <cell r="H55" t="str">
            <v>J系列机</v>
          </cell>
          <cell r="I55" t="str">
            <v>否</v>
          </cell>
          <cell r="J55" t="str">
            <v>海外营销</v>
          </cell>
          <cell r="K55" t="str">
            <v>李景鹏</v>
          </cell>
        </row>
        <row r="56">
          <cell r="C56" t="str">
            <v>068195</v>
          </cell>
          <cell r="D56" t="str">
            <v>CS11-027</v>
          </cell>
          <cell r="E56" t="str">
            <v xml:space="preserve">A050999000183-R0 </v>
          </cell>
          <cell r="F56" t="str">
            <v>塑料</v>
          </cell>
          <cell r="G56" t="str">
            <v>51J中框A模</v>
          </cell>
          <cell r="H56" t="str">
            <v>J系列机</v>
          </cell>
          <cell r="I56" t="str">
            <v>否</v>
          </cell>
          <cell r="J56" t="str">
            <v>海外营销</v>
          </cell>
          <cell r="K56" t="str">
            <v>李景鹏</v>
          </cell>
        </row>
        <row r="57">
          <cell r="C57" t="str">
            <v>/</v>
          </cell>
          <cell r="D57" t="str">
            <v>CS11-037(J5215)</v>
          </cell>
          <cell r="E57" t="str">
            <v>A050601000544-R0</v>
          </cell>
          <cell r="F57" t="str">
            <v>塑料</v>
          </cell>
          <cell r="G57" t="str">
            <v>51J面板</v>
          </cell>
          <cell r="H57" t="str">
            <v>J系列机</v>
          </cell>
          <cell r="I57" t="str">
            <v>否</v>
          </cell>
          <cell r="J57" t="str">
            <v>海外营销</v>
          </cell>
          <cell r="K57" t="str">
            <v>李景鹏</v>
          </cell>
        </row>
        <row r="58">
          <cell r="C58" t="str">
            <v>068798</v>
          </cell>
          <cell r="D58" t="str">
            <v>C1780</v>
          </cell>
          <cell r="E58" t="str">
            <v>A050601001438-R0</v>
          </cell>
          <cell r="F58" t="str">
            <v>塑料</v>
          </cell>
          <cell r="G58" t="str">
            <v>J106款面板</v>
          </cell>
          <cell r="H58" t="str">
            <v>J系列机</v>
          </cell>
          <cell r="I58" t="str">
            <v>否</v>
          </cell>
          <cell r="J58" t="str">
            <v>海外营销</v>
          </cell>
          <cell r="K58" t="str">
            <v>李景鹏</v>
          </cell>
        </row>
        <row r="59">
          <cell r="C59" t="str">
            <v>067249</v>
          </cell>
          <cell r="D59" t="str">
            <v>C1581</v>
          </cell>
          <cell r="E59" t="str">
            <v>A050601000541-R0</v>
          </cell>
          <cell r="F59" t="str">
            <v>塑料</v>
          </cell>
          <cell r="G59" t="str">
            <v>J107款面板</v>
          </cell>
          <cell r="H59" t="str">
            <v>J系列机</v>
          </cell>
          <cell r="I59" t="str">
            <v>否</v>
          </cell>
          <cell r="J59" t="str">
            <v>海外营销</v>
          </cell>
          <cell r="K59" t="str">
            <v>李景鹏</v>
          </cell>
        </row>
        <row r="60">
          <cell r="C60" t="str">
            <v>068189</v>
          </cell>
          <cell r="D60" t="str">
            <v>CS11-036</v>
          </cell>
          <cell r="E60" t="str">
            <v>/</v>
          </cell>
          <cell r="F60" t="str">
            <v>塑料</v>
          </cell>
          <cell r="G60" t="str">
            <v>J50款面板</v>
          </cell>
          <cell r="H60" t="str">
            <v>J内核</v>
          </cell>
          <cell r="I60" t="str">
            <v>否</v>
          </cell>
          <cell r="J60" t="str">
            <v>海外营销</v>
          </cell>
          <cell r="K60" t="str">
            <v>李景鹏</v>
          </cell>
        </row>
        <row r="61">
          <cell r="C61" t="str">
            <v>/</v>
          </cell>
          <cell r="D61" t="str">
            <v>CS15-073</v>
          </cell>
          <cell r="E61" t="str">
            <v>A050958000130-R0</v>
          </cell>
          <cell r="F61" t="str">
            <v>塑料</v>
          </cell>
          <cell r="G61" t="str">
            <v>IB底座D模</v>
          </cell>
          <cell r="H61" t="str">
            <v>IB系列机</v>
          </cell>
          <cell r="I61" t="str">
            <v>是</v>
          </cell>
          <cell r="J61" t="str">
            <v>采购</v>
          </cell>
          <cell r="K61" t="str">
            <v>/</v>
          </cell>
        </row>
        <row r="62">
          <cell r="C62" t="str">
            <v>/</v>
          </cell>
          <cell r="D62" t="str">
            <v>CS15-078</v>
          </cell>
          <cell r="E62" t="str">
            <v>A050961000105-R0</v>
          </cell>
          <cell r="F62" t="str">
            <v>塑料</v>
          </cell>
          <cell r="G62" t="str">
            <v>IB中框D模</v>
          </cell>
          <cell r="H62" t="str">
            <v>IB系列机</v>
          </cell>
          <cell r="I62" t="str">
            <v>是</v>
          </cell>
          <cell r="J62" t="str">
            <v>采购</v>
          </cell>
          <cell r="K62" t="str">
            <v>/</v>
          </cell>
        </row>
        <row r="63">
          <cell r="C63" t="str">
            <v>/</v>
          </cell>
          <cell r="D63" t="str">
            <v>DC1508089</v>
          </cell>
          <cell r="E63" t="str">
            <v>A050958000152-R0</v>
          </cell>
          <cell r="F63" t="str">
            <v>塑料</v>
          </cell>
          <cell r="G63" t="str">
            <v>ID/152底盘</v>
          </cell>
          <cell r="H63" t="str">
            <v>1D系列机</v>
          </cell>
          <cell r="I63" t="str">
            <v>是</v>
          </cell>
          <cell r="J63" t="str">
            <v>海外营销</v>
          </cell>
          <cell r="K63" t="str">
            <v>李景鹏</v>
          </cell>
        </row>
        <row r="64">
          <cell r="C64" t="str">
            <v>/</v>
          </cell>
          <cell r="D64" t="str">
            <v>DC1508090</v>
          </cell>
          <cell r="E64" t="str">
            <v>A050999001126-R0</v>
          </cell>
          <cell r="F64" t="str">
            <v>塑料</v>
          </cell>
          <cell r="G64" t="str">
            <v>1D/152中框</v>
          </cell>
          <cell r="H64" t="str">
            <v>1D系列机</v>
          </cell>
          <cell r="I64" t="str">
            <v>是</v>
          </cell>
          <cell r="J64" t="str">
            <v>海外营销</v>
          </cell>
          <cell r="K64" t="str">
            <v>李景鹏</v>
          </cell>
        </row>
        <row r="65">
          <cell r="C65" t="str">
            <v>/</v>
          </cell>
          <cell r="D65" t="str">
            <v>DC1508091</v>
          </cell>
          <cell r="E65" t="str">
            <v>A050938002793-R0</v>
          </cell>
          <cell r="F65" t="str">
            <v>塑料</v>
          </cell>
          <cell r="G65" t="str">
            <v>ID/152款面板</v>
          </cell>
          <cell r="H65" t="str">
            <v>1D系列机</v>
          </cell>
          <cell r="I65" t="str">
            <v>否</v>
          </cell>
          <cell r="J65" t="str">
            <v>海外营销</v>
          </cell>
          <cell r="K65" t="str">
            <v>李景鹏</v>
          </cell>
        </row>
        <row r="66">
          <cell r="C66" t="str">
            <v>/</v>
          </cell>
          <cell r="D66" t="str">
            <v>DC1508092</v>
          </cell>
          <cell r="E66" t="str">
            <v>A050601003242-R0</v>
          </cell>
          <cell r="F66" t="str">
            <v>塑料</v>
          </cell>
          <cell r="G66" t="str">
            <v>ID/152蜗舌</v>
          </cell>
          <cell r="H66" t="str">
            <v>1D系列机</v>
          </cell>
          <cell r="I66" t="str">
            <v>是</v>
          </cell>
          <cell r="J66" t="str">
            <v>海外营销</v>
          </cell>
          <cell r="K66" t="str">
            <v>李景鹏</v>
          </cell>
        </row>
        <row r="67">
          <cell r="C67" t="str">
            <v>/</v>
          </cell>
          <cell r="D67" t="str">
            <v>DC1508093</v>
          </cell>
          <cell r="E67" t="str">
            <v>A050966000161-R0</v>
          </cell>
          <cell r="F67" t="str">
            <v>塑料</v>
          </cell>
          <cell r="G67" t="str">
            <v>ID/152导风条</v>
          </cell>
          <cell r="H67" t="str">
            <v>1D系列机</v>
          </cell>
          <cell r="I67" t="str">
            <v>否</v>
          </cell>
          <cell r="J67" t="str">
            <v>海外营销</v>
          </cell>
          <cell r="K67" t="str">
            <v>李景鹏</v>
          </cell>
        </row>
        <row r="68">
          <cell r="C68" t="str">
            <v>/</v>
          </cell>
          <cell r="D68" t="str">
            <v>C2080</v>
          </cell>
          <cell r="E68" t="str">
            <v>A050601003804-R0</v>
          </cell>
          <cell r="F68" t="str">
            <v>塑料</v>
          </cell>
          <cell r="G68" t="str">
            <v>ID/164款面板</v>
          </cell>
          <cell r="H68" t="str">
            <v>1D系列机</v>
          </cell>
          <cell r="I68" t="str">
            <v>否</v>
          </cell>
          <cell r="J68" t="str">
            <v>海外营销</v>
          </cell>
          <cell r="K68" t="str">
            <v>刘欣</v>
          </cell>
        </row>
        <row r="69">
          <cell r="C69" t="str">
            <v>/</v>
          </cell>
          <cell r="D69" t="str">
            <v>C2081</v>
          </cell>
          <cell r="E69" t="str">
            <v>A050601003800-R0</v>
          </cell>
          <cell r="F69" t="str">
            <v>塑料</v>
          </cell>
          <cell r="G69" t="str">
            <v>ID/170款面板</v>
          </cell>
          <cell r="H69" t="str">
            <v>1D系列机</v>
          </cell>
          <cell r="I69" t="str">
            <v>否</v>
          </cell>
          <cell r="J69" t="str">
            <v>海外营销</v>
          </cell>
          <cell r="K69" t="str">
            <v>刘欣</v>
          </cell>
        </row>
        <row r="70">
          <cell r="C70" t="str">
            <v>/</v>
          </cell>
          <cell r="D70" t="str">
            <v>C2077</v>
          </cell>
          <cell r="E70" t="str">
            <v>A050938003250-R0</v>
          </cell>
          <cell r="F70" t="str">
            <v>塑料</v>
          </cell>
          <cell r="G70" t="str">
            <v>ID/150款面板</v>
          </cell>
          <cell r="H70" t="str">
            <v>1D系列机</v>
          </cell>
          <cell r="I70" t="str">
            <v>否</v>
          </cell>
          <cell r="J70" t="str">
            <v>海外营销</v>
          </cell>
          <cell r="K70" t="str">
            <v>刘欣</v>
          </cell>
        </row>
        <row r="71">
          <cell r="C71" t="str">
            <v>/</v>
          </cell>
          <cell r="D71" t="str">
            <v>C2078</v>
          </cell>
          <cell r="E71" t="str">
            <v>A050601003797-R0</v>
          </cell>
          <cell r="F71" t="str">
            <v>塑料</v>
          </cell>
          <cell r="G71" t="str">
            <v>ID/150款装饰板</v>
          </cell>
          <cell r="H71" t="str">
            <v>1D系列机</v>
          </cell>
          <cell r="I71" t="str">
            <v>否</v>
          </cell>
          <cell r="J71" t="str">
            <v>海外营销</v>
          </cell>
          <cell r="K71" t="str">
            <v>刘欣</v>
          </cell>
        </row>
        <row r="72">
          <cell r="C72" t="str">
            <v>/</v>
          </cell>
          <cell r="D72" t="str">
            <v>M1509010</v>
          </cell>
          <cell r="E72" t="str">
            <v>A050941000019-R0</v>
          </cell>
          <cell r="F72" t="str">
            <v>塑料</v>
          </cell>
          <cell r="G72" t="str">
            <v>70机导风框</v>
          </cell>
          <cell r="H72" t="str">
            <v>11款除湿机</v>
          </cell>
          <cell r="I72" t="str">
            <v>否</v>
          </cell>
          <cell r="J72" t="str">
            <v>海外营销</v>
          </cell>
          <cell r="K72" t="str">
            <v>李景鹏</v>
          </cell>
        </row>
        <row r="73">
          <cell r="C73" t="str">
            <v>/</v>
          </cell>
          <cell r="D73" t="str">
            <v>M1509013</v>
          </cell>
          <cell r="E73" t="str">
            <v>A050611000072-R0</v>
          </cell>
          <cell r="F73" t="str">
            <v>塑料</v>
          </cell>
          <cell r="G73" t="str">
            <v>70机蜗壳</v>
          </cell>
          <cell r="H73" t="str">
            <v xml:space="preserve">70除湿机
</v>
          </cell>
          <cell r="I73" t="str">
            <v>否</v>
          </cell>
          <cell r="J73" t="str">
            <v>海外营销</v>
          </cell>
          <cell r="K73" t="str">
            <v>李景鹏</v>
          </cell>
        </row>
        <row r="74">
          <cell r="C74" t="str">
            <v>/</v>
          </cell>
          <cell r="D74" t="str">
            <v>M1509028</v>
          </cell>
          <cell r="E74" t="str">
            <v>/</v>
          </cell>
          <cell r="F74" t="str">
            <v>塑料</v>
          </cell>
          <cell r="G74" t="str">
            <v>70机压机脚盖</v>
          </cell>
          <cell r="H74" t="str">
            <v xml:space="preserve">70除湿机
</v>
          </cell>
          <cell r="I74" t="str">
            <v>否</v>
          </cell>
          <cell r="J74" t="str">
            <v>海外营销</v>
          </cell>
          <cell r="K74" t="str">
            <v>李景鹏</v>
          </cell>
        </row>
        <row r="75">
          <cell r="C75" t="str">
            <v>/</v>
          </cell>
          <cell r="D75" t="str">
            <v>M1509029</v>
          </cell>
          <cell r="E75" t="str">
            <v>A050611000057-R0</v>
          </cell>
          <cell r="F75" t="str">
            <v>塑料</v>
          </cell>
          <cell r="G75" t="str">
            <v>70机微动开关支架</v>
          </cell>
          <cell r="H75" t="str">
            <v xml:space="preserve">70除湿机
</v>
          </cell>
          <cell r="I75" t="str">
            <v>否</v>
          </cell>
          <cell r="J75" t="str">
            <v>海外营销</v>
          </cell>
          <cell r="K75" t="str">
            <v>李景鹏</v>
          </cell>
        </row>
        <row r="76">
          <cell r="C76" t="str">
            <v>/</v>
          </cell>
          <cell r="D76" t="str">
            <v>M1509032</v>
          </cell>
          <cell r="E76" t="str">
            <v>A050611000056-R0</v>
          </cell>
          <cell r="F76" t="str">
            <v>塑料</v>
          </cell>
          <cell r="G76" t="str">
            <v>70机电源板支架</v>
          </cell>
          <cell r="H76" t="str">
            <v xml:space="preserve">70除湿机
</v>
          </cell>
          <cell r="I76" t="str">
            <v>否</v>
          </cell>
          <cell r="J76" t="str">
            <v>海外营销</v>
          </cell>
          <cell r="K76" t="str">
            <v>李景鹏</v>
          </cell>
        </row>
        <row r="77">
          <cell r="C77" t="str">
            <v>/</v>
          </cell>
          <cell r="D77" t="str">
            <v>M1509036</v>
          </cell>
          <cell r="E77" t="str">
            <v>A050611000073-R0</v>
          </cell>
          <cell r="F77" t="str">
            <v>塑料</v>
          </cell>
          <cell r="G77" t="str">
            <v>70机操作面板</v>
          </cell>
          <cell r="H77" t="str">
            <v xml:space="preserve">70除湿机
</v>
          </cell>
          <cell r="I77" t="str">
            <v>否</v>
          </cell>
          <cell r="J77" t="str">
            <v>海外营销</v>
          </cell>
          <cell r="K77" t="str">
            <v>李景鹏</v>
          </cell>
        </row>
        <row r="78">
          <cell r="C78" t="str">
            <v>/</v>
          </cell>
          <cell r="D78" t="str">
            <v>M1509041</v>
          </cell>
          <cell r="E78" t="str">
            <v>A050611000083-R0</v>
          </cell>
          <cell r="F78" t="str">
            <v>塑料</v>
          </cell>
          <cell r="G78" t="str">
            <v>70机水箱水浮</v>
          </cell>
          <cell r="H78" t="str">
            <v xml:space="preserve">70除湿机
</v>
          </cell>
          <cell r="I78" t="str">
            <v>否</v>
          </cell>
          <cell r="J78" t="str">
            <v>海外营销</v>
          </cell>
          <cell r="K78" t="str">
            <v>李景鹏</v>
          </cell>
        </row>
        <row r="79">
          <cell r="C79" t="str">
            <v>/</v>
          </cell>
          <cell r="D79" t="str">
            <v>M1509046</v>
          </cell>
          <cell r="E79" t="str">
            <v>A050611000065-R0</v>
          </cell>
          <cell r="F79" t="str">
            <v>塑料</v>
          </cell>
          <cell r="G79" t="str">
            <v>70机水泵排水嘴</v>
          </cell>
          <cell r="H79" t="str">
            <v xml:space="preserve">70除湿机
</v>
          </cell>
          <cell r="I79" t="str">
            <v>否</v>
          </cell>
          <cell r="J79" t="str">
            <v>海外营销</v>
          </cell>
          <cell r="K79" t="str">
            <v>李景鹏</v>
          </cell>
        </row>
        <row r="80">
          <cell r="C80" t="str">
            <v>/</v>
          </cell>
          <cell r="D80" t="str">
            <v>M1509030</v>
          </cell>
          <cell r="E80" t="str">
            <v>A050611000066-R0</v>
          </cell>
          <cell r="F80" t="str">
            <v>塑料</v>
          </cell>
          <cell r="G80" t="str">
            <v>70机出水管盖</v>
          </cell>
          <cell r="H80" t="str">
            <v xml:space="preserve">70除湿机
</v>
          </cell>
          <cell r="I80" t="str">
            <v>否</v>
          </cell>
          <cell r="J80" t="str">
            <v>海外营销</v>
          </cell>
          <cell r="K80" t="str">
            <v>李景鹏</v>
          </cell>
        </row>
        <row r="81">
          <cell r="C81" t="str">
            <v>/</v>
          </cell>
          <cell r="D81" t="str">
            <v>M1509031</v>
          </cell>
          <cell r="E81" t="str">
            <v>/</v>
          </cell>
          <cell r="F81" t="str">
            <v>塑料</v>
          </cell>
          <cell r="G81" t="str">
            <v>70机出水管盖固定条</v>
          </cell>
          <cell r="H81" t="str">
            <v xml:space="preserve">70除湿机
</v>
          </cell>
          <cell r="I81" t="str">
            <v>否</v>
          </cell>
          <cell r="J81" t="str">
            <v>海外营销</v>
          </cell>
          <cell r="K81" t="str">
            <v>李景鹏</v>
          </cell>
        </row>
        <row r="82">
          <cell r="C82" t="str">
            <v>/</v>
          </cell>
          <cell r="D82" t="str">
            <v>M1509033</v>
          </cell>
          <cell r="E82" t="str">
            <v>A050611000074-R0</v>
          </cell>
          <cell r="F82" t="str">
            <v>塑料</v>
          </cell>
          <cell r="G82" t="str">
            <v>70机传感器支架</v>
          </cell>
          <cell r="H82" t="str">
            <v xml:space="preserve">70除湿机
</v>
          </cell>
          <cell r="I82" t="str">
            <v>否</v>
          </cell>
          <cell r="J82" t="str">
            <v>海外营销</v>
          </cell>
          <cell r="K82" t="str">
            <v>李景鹏</v>
          </cell>
        </row>
        <row r="83">
          <cell r="C83" t="str">
            <v>/</v>
          </cell>
          <cell r="D83" t="str">
            <v>M1509043</v>
          </cell>
          <cell r="E83" t="str">
            <v>A050611000061-R0</v>
          </cell>
          <cell r="F83" t="str">
            <v>塑料</v>
          </cell>
          <cell r="G83" t="str">
            <v>70机水泵固定盖</v>
          </cell>
          <cell r="H83" t="str">
            <v xml:space="preserve">70除湿机
</v>
          </cell>
          <cell r="I83" t="str">
            <v>否</v>
          </cell>
          <cell r="J83" t="str">
            <v>海外营销</v>
          </cell>
          <cell r="K83" t="str">
            <v>李景鹏</v>
          </cell>
        </row>
        <row r="84">
          <cell r="C84" t="str">
            <v>/</v>
          </cell>
          <cell r="D84" t="str">
            <v>M1509044</v>
          </cell>
          <cell r="E84" t="str">
            <v>A050611000062-R0</v>
          </cell>
          <cell r="F84" t="str">
            <v>塑料</v>
          </cell>
          <cell r="G84" t="str">
            <v>70机水泵小水箱盖</v>
          </cell>
          <cell r="H84" t="str">
            <v xml:space="preserve">70除湿机
</v>
          </cell>
          <cell r="I84" t="str">
            <v>否</v>
          </cell>
          <cell r="J84" t="str">
            <v>海外营销</v>
          </cell>
          <cell r="K84" t="str">
            <v>李景鹏</v>
          </cell>
        </row>
        <row r="85">
          <cell r="C85" t="str">
            <v>/</v>
          </cell>
          <cell r="D85" t="str">
            <v>M1509045</v>
          </cell>
          <cell r="E85" t="str">
            <v>A050999001172-R0</v>
          </cell>
          <cell r="F85" t="str">
            <v>塑料</v>
          </cell>
          <cell r="G85" t="str">
            <v>70机水泵吸水头盖</v>
          </cell>
          <cell r="H85" t="str">
            <v xml:space="preserve">70除湿机
</v>
          </cell>
          <cell r="I85" t="str">
            <v>否</v>
          </cell>
          <cell r="J85" t="str">
            <v>海外营销</v>
          </cell>
          <cell r="K85" t="str">
            <v>李景鹏</v>
          </cell>
        </row>
        <row r="86">
          <cell r="C86" t="str">
            <v>/</v>
          </cell>
          <cell r="D86" t="str">
            <v>M1509047</v>
          </cell>
          <cell r="E86" t="str">
            <v>A050611000066-R0</v>
          </cell>
          <cell r="F86" t="str">
            <v>塑料</v>
          </cell>
          <cell r="G86" t="str">
            <v>70机水泵出水管盖</v>
          </cell>
          <cell r="H86" t="str">
            <v xml:space="preserve">70除湿机
</v>
          </cell>
          <cell r="I86" t="str">
            <v>否</v>
          </cell>
          <cell r="J86" t="str">
            <v>海外营销</v>
          </cell>
          <cell r="K86" t="str">
            <v>李景鹏</v>
          </cell>
        </row>
        <row r="87">
          <cell r="C87" t="str">
            <v>/</v>
          </cell>
          <cell r="D87" t="str">
            <v>M1509034</v>
          </cell>
          <cell r="E87" t="str">
            <v>A050611000082-R0</v>
          </cell>
          <cell r="F87" t="str">
            <v>塑料</v>
          </cell>
          <cell r="G87" t="str">
            <v>70机整机抽手</v>
          </cell>
          <cell r="H87" t="str">
            <v xml:space="preserve">70除湿机
</v>
          </cell>
          <cell r="I87" t="str">
            <v>否</v>
          </cell>
          <cell r="J87" t="str">
            <v>海外营销</v>
          </cell>
          <cell r="K87" t="str">
            <v>李景鹏</v>
          </cell>
        </row>
        <row r="88">
          <cell r="C88" t="str">
            <v>/</v>
          </cell>
          <cell r="D88" t="str">
            <v>M1509040</v>
          </cell>
          <cell r="E88" t="str">
            <v>A050611000083-R0</v>
          </cell>
          <cell r="F88" t="str">
            <v>塑料</v>
          </cell>
          <cell r="G88" t="str">
            <v>70机水箱抽手</v>
          </cell>
          <cell r="H88" t="str">
            <v xml:space="preserve">70除湿机
</v>
          </cell>
          <cell r="I88" t="str">
            <v>否</v>
          </cell>
          <cell r="J88" t="str">
            <v>海外营销</v>
          </cell>
          <cell r="K88" t="str">
            <v>李景鹏</v>
          </cell>
        </row>
        <row r="89">
          <cell r="C89" t="str">
            <v>/</v>
          </cell>
          <cell r="D89" t="str">
            <v>M1509035</v>
          </cell>
          <cell r="E89" t="str">
            <v>/</v>
          </cell>
          <cell r="F89" t="str">
            <v>塑料</v>
          </cell>
          <cell r="G89" t="str">
            <v>70机两器盖板</v>
          </cell>
          <cell r="H89" t="str">
            <v xml:space="preserve">70除湿机
</v>
          </cell>
          <cell r="I89" t="str">
            <v>否</v>
          </cell>
          <cell r="J89" t="str">
            <v>海外营销</v>
          </cell>
          <cell r="K89" t="str">
            <v>李景鹏</v>
          </cell>
        </row>
        <row r="90">
          <cell r="C90" t="str">
            <v>/</v>
          </cell>
          <cell r="D90" t="str">
            <v>M1509037</v>
          </cell>
          <cell r="E90" t="str">
            <v>A050611000078-R0</v>
          </cell>
          <cell r="F90" t="str">
            <v>塑料</v>
          </cell>
          <cell r="G90" t="str">
            <v>70机过滤网</v>
          </cell>
          <cell r="H90" t="str">
            <v xml:space="preserve">70除湿机
</v>
          </cell>
          <cell r="I90" t="str">
            <v>否</v>
          </cell>
          <cell r="J90" t="str">
            <v>海外营销</v>
          </cell>
          <cell r="K90" t="str">
            <v>李景鹏</v>
          </cell>
        </row>
        <row r="91">
          <cell r="C91" t="str">
            <v>/</v>
          </cell>
          <cell r="D91" t="str">
            <v>M1509038</v>
          </cell>
          <cell r="E91" t="str">
            <v>A050611000106-R0</v>
          </cell>
          <cell r="F91" t="str">
            <v>塑料</v>
          </cell>
          <cell r="G91" t="str">
            <v>70机绕线扣</v>
          </cell>
          <cell r="H91" t="str">
            <v xml:space="preserve">70除湿机
</v>
          </cell>
          <cell r="I91" t="str">
            <v>否</v>
          </cell>
          <cell r="J91" t="str">
            <v>海外营销</v>
          </cell>
          <cell r="K91" t="str">
            <v>李景鹏</v>
          </cell>
        </row>
        <row r="92">
          <cell r="C92" t="str">
            <v>/</v>
          </cell>
          <cell r="D92" t="str">
            <v>M1509039</v>
          </cell>
          <cell r="E92" t="str">
            <v>A050950000015-R0</v>
          </cell>
          <cell r="F92" t="str">
            <v>塑料</v>
          </cell>
          <cell r="G92" t="str">
            <v>70机水箱水位线</v>
          </cell>
          <cell r="H92" t="str">
            <v xml:space="preserve">70除湿机
</v>
          </cell>
          <cell r="I92" t="str">
            <v>否</v>
          </cell>
          <cell r="J92" t="str">
            <v>海外营销</v>
          </cell>
          <cell r="K92" t="str">
            <v>李景鹏</v>
          </cell>
        </row>
        <row r="93">
          <cell r="C93" t="str">
            <v>/</v>
          </cell>
          <cell r="D93" t="str">
            <v>M1509016</v>
          </cell>
          <cell r="E93" t="str">
            <v>A050611000093-R0</v>
          </cell>
          <cell r="F93" t="str">
            <v>塑料</v>
          </cell>
          <cell r="G93" t="str">
            <v>70机水箱盖（无水泵）/白色</v>
          </cell>
          <cell r="H93" t="str">
            <v xml:space="preserve">70除湿机
</v>
          </cell>
          <cell r="I93" t="str">
            <v>否</v>
          </cell>
          <cell r="J93" t="str">
            <v>海外营销</v>
          </cell>
          <cell r="K93" t="str">
            <v>李景鹏</v>
          </cell>
        </row>
        <row r="94">
          <cell r="C94" t="str">
            <v>/</v>
          </cell>
          <cell r="D94" t="str">
            <v>M1509018</v>
          </cell>
          <cell r="E94" t="str">
            <v>A050611000062-R0</v>
          </cell>
          <cell r="F94" t="str">
            <v>塑料</v>
          </cell>
          <cell r="G94" t="str">
            <v>70机水箱盖（带水泵）/黑色</v>
          </cell>
          <cell r="H94" t="str">
            <v xml:space="preserve">70除湿机
</v>
          </cell>
          <cell r="I94" t="str">
            <v>否</v>
          </cell>
          <cell r="J94" t="str">
            <v>海外营销</v>
          </cell>
          <cell r="K94" t="str">
            <v>李景鹏</v>
          </cell>
        </row>
        <row r="95">
          <cell r="C95" t="str">
            <v>/</v>
          </cell>
          <cell r="D95" t="str">
            <v>M1509009</v>
          </cell>
          <cell r="E95" t="str">
            <v>A050921000091-R0</v>
          </cell>
          <cell r="F95" t="str">
            <v>塑料</v>
          </cell>
          <cell r="G95" t="str">
            <v>70机中隔板</v>
          </cell>
          <cell r="H95" t="str">
            <v xml:space="preserve">70除湿机
</v>
          </cell>
          <cell r="I95" t="str">
            <v>否</v>
          </cell>
          <cell r="J95" t="str">
            <v>海外营销</v>
          </cell>
          <cell r="K95" t="str">
            <v>李景鹏</v>
          </cell>
        </row>
        <row r="96">
          <cell r="C96" t="str">
            <v>/</v>
          </cell>
          <cell r="D96" t="str">
            <v>M1509011</v>
          </cell>
          <cell r="E96" t="str">
            <v>A050938002895-R0</v>
          </cell>
          <cell r="F96" t="str">
            <v>塑料</v>
          </cell>
          <cell r="G96" t="str">
            <v>70机前面板框</v>
          </cell>
          <cell r="H96" t="str">
            <v xml:space="preserve">70除湿机
</v>
          </cell>
          <cell r="I96" t="str">
            <v>否</v>
          </cell>
          <cell r="J96" t="str">
            <v>海外营销</v>
          </cell>
          <cell r="K96" t="str">
            <v>李景鹏</v>
          </cell>
        </row>
        <row r="97">
          <cell r="C97" t="str">
            <v>/</v>
          </cell>
          <cell r="D97" t="str">
            <v>M1509014</v>
          </cell>
          <cell r="E97" t="str">
            <v>A050999001230-R0</v>
          </cell>
          <cell r="F97" t="str">
            <v>塑料</v>
          </cell>
          <cell r="G97" t="str">
            <v>70机后背板</v>
          </cell>
          <cell r="H97" t="str">
            <v xml:space="preserve">70除湿机
</v>
          </cell>
          <cell r="I97" t="str">
            <v>否</v>
          </cell>
          <cell r="J97" t="str">
            <v>海外营销</v>
          </cell>
          <cell r="K97" t="str">
            <v>李景鹏</v>
          </cell>
        </row>
        <row r="98">
          <cell r="C98" t="str">
            <v>/</v>
          </cell>
          <cell r="D98" t="str">
            <v>M1509015</v>
          </cell>
          <cell r="E98" t="str">
            <v>A050950000014-R0</v>
          </cell>
          <cell r="F98" t="str">
            <v>塑料</v>
          </cell>
          <cell r="G98" t="str">
            <v>70机水箱（无水泵）</v>
          </cell>
          <cell r="H98" t="str">
            <v xml:space="preserve">70除湿机
</v>
          </cell>
          <cell r="I98" t="str">
            <v>否</v>
          </cell>
          <cell r="J98" t="str">
            <v>海外营销</v>
          </cell>
          <cell r="K98" t="str">
            <v>李景鹏</v>
          </cell>
        </row>
        <row r="99">
          <cell r="C99" t="str">
            <v>/</v>
          </cell>
          <cell r="D99" t="str">
            <v>M1509017</v>
          </cell>
          <cell r="E99" t="str">
            <v>A050611000060-R0</v>
          </cell>
          <cell r="F99" t="str">
            <v>塑料</v>
          </cell>
          <cell r="G99" t="str">
            <v>70机水箱（带水泵）</v>
          </cell>
          <cell r="H99" t="str">
            <v xml:space="preserve">70除湿机
</v>
          </cell>
          <cell r="I99" t="str">
            <v>否</v>
          </cell>
          <cell r="J99" t="str">
            <v>海外营销</v>
          </cell>
          <cell r="K99" t="str">
            <v>李景鹏</v>
          </cell>
        </row>
        <row r="100">
          <cell r="C100" t="str">
            <v>/</v>
          </cell>
          <cell r="D100" t="str">
            <v>M1509027</v>
          </cell>
          <cell r="E100" t="str">
            <v>A050611000060-R0</v>
          </cell>
          <cell r="F100" t="str">
            <v>塑料</v>
          </cell>
          <cell r="G100" t="str">
            <v>70机水泵吸水头过滤网</v>
          </cell>
          <cell r="H100" t="str">
            <v xml:space="preserve">70除湿机
</v>
          </cell>
          <cell r="I100" t="str">
            <v>否</v>
          </cell>
          <cell r="J100" t="str">
            <v>海外营销</v>
          </cell>
          <cell r="K100" t="str">
            <v>李景鹏</v>
          </cell>
        </row>
        <row r="101">
          <cell r="C101" t="str">
            <v>/</v>
          </cell>
          <cell r="D101" t="str">
            <v>M1509042</v>
          </cell>
          <cell r="E101" t="str">
            <v>A050611000060-R0</v>
          </cell>
          <cell r="F101" t="str">
            <v>塑料</v>
          </cell>
          <cell r="G101" t="str">
            <v>70机水泵小水箱</v>
          </cell>
          <cell r="H101" t="str">
            <v xml:space="preserve">70除湿机
</v>
          </cell>
          <cell r="I101" t="str">
            <v>否</v>
          </cell>
          <cell r="J101" t="str">
            <v>海外营销</v>
          </cell>
          <cell r="K101" t="str">
            <v>李景鹏</v>
          </cell>
        </row>
        <row r="102">
          <cell r="C102" t="str">
            <v>/</v>
          </cell>
          <cell r="D102" t="str">
            <v>M1506030</v>
          </cell>
          <cell r="E102" t="str">
            <v>A050966000128-R0</v>
          </cell>
          <cell r="F102" t="str">
            <v>塑料</v>
          </cell>
          <cell r="G102" t="str">
            <v>1B内核导风条B模</v>
          </cell>
          <cell r="H102" t="str">
            <v xml:space="preserve">70除湿机
</v>
          </cell>
          <cell r="I102" t="str">
            <v>否</v>
          </cell>
          <cell r="J102" t="str">
            <v>采购</v>
          </cell>
          <cell r="K102" t="str">
            <v>/</v>
          </cell>
        </row>
        <row r="103">
          <cell r="C103" t="str">
            <v>/</v>
          </cell>
          <cell r="D103" t="str">
            <v>M1407013/CS14-113</v>
          </cell>
          <cell r="E103" t="str">
            <v>A050601002445-R0</v>
          </cell>
          <cell r="F103" t="str">
            <v>塑料</v>
          </cell>
          <cell r="G103" t="str">
            <v>1B内核摆风叶片模具/PP-XXG1B5486-2</v>
          </cell>
          <cell r="H103" t="str">
            <v xml:space="preserve">70除湿机
</v>
          </cell>
          <cell r="I103" t="str">
            <v>否</v>
          </cell>
          <cell r="J103" t="str">
            <v>海外营销</v>
          </cell>
          <cell r="K103" t="str">
            <v>李景鹏</v>
          </cell>
        </row>
        <row r="104">
          <cell r="C104" t="str">
            <v>069520</v>
          </cell>
          <cell r="D104" t="str">
            <v>CS14-107</v>
          </cell>
          <cell r="E104" t="str">
            <v>A050601002450-R0</v>
          </cell>
          <cell r="F104" t="str">
            <v>塑料</v>
          </cell>
          <cell r="G104" t="str">
            <v>1B系列导风条模具B模/窄</v>
          </cell>
          <cell r="H104" t="str">
            <v xml:space="preserve">70除湿机
</v>
          </cell>
          <cell r="I104" t="str">
            <v>否</v>
          </cell>
          <cell r="J104" t="str">
            <v>采购</v>
          </cell>
          <cell r="K104" t="str">
            <v>/</v>
          </cell>
        </row>
        <row r="105">
          <cell r="C105" t="str">
            <v>/</v>
          </cell>
          <cell r="D105" t="str">
            <v>CS15-083</v>
          </cell>
          <cell r="E105" t="str">
            <v>A050601002489-R0</v>
          </cell>
          <cell r="F105" t="str">
            <v>塑料</v>
          </cell>
          <cell r="G105" t="str">
            <v>1B中框盖板模具</v>
          </cell>
          <cell r="H105" t="str">
            <v xml:space="preserve">1B、1C系列
</v>
          </cell>
          <cell r="I105" t="str">
            <v>是</v>
          </cell>
          <cell r="J105" t="str">
            <v>海外营销</v>
          </cell>
          <cell r="K105" t="str">
            <v>李景鹏</v>
          </cell>
        </row>
        <row r="106">
          <cell r="C106" t="str">
            <v>069523</v>
          </cell>
          <cell r="D106" t="str">
            <v>CS14-110</v>
          </cell>
          <cell r="E106" t="str">
            <v>A050601002676-R0</v>
          </cell>
          <cell r="F106" t="str">
            <v>塑料</v>
          </cell>
          <cell r="G106" t="str">
            <v>1B系列电机座模具</v>
          </cell>
          <cell r="H106" t="str">
            <v xml:space="preserve">1B、1C系列
</v>
          </cell>
          <cell r="I106" t="str">
            <v>是</v>
          </cell>
          <cell r="J106" t="str">
            <v>海外营销</v>
          </cell>
          <cell r="K106" t="str">
            <v>李景鹏</v>
          </cell>
        </row>
        <row r="107">
          <cell r="C107" t="str">
            <v>069524</v>
          </cell>
          <cell r="D107" t="str">
            <v>CS14-111</v>
          </cell>
          <cell r="E107" t="str">
            <v>A050601002453-R0</v>
          </cell>
          <cell r="F107" t="str">
            <v>塑料</v>
          </cell>
          <cell r="G107" t="str">
            <v>1B系列电机盖模具</v>
          </cell>
          <cell r="H107" t="str">
            <v xml:space="preserve">1B、1C系列
</v>
          </cell>
          <cell r="I107" t="str">
            <v>是</v>
          </cell>
          <cell r="J107" t="str">
            <v>海外营销</v>
          </cell>
          <cell r="K107" t="str">
            <v>李景鹏</v>
          </cell>
        </row>
        <row r="108">
          <cell r="C108" t="str">
            <v>/</v>
          </cell>
          <cell r="D108" t="str">
            <v>CS15-081</v>
          </cell>
          <cell r="E108" t="str">
            <v>A050601002443-R0</v>
          </cell>
          <cell r="F108" t="str">
            <v>塑料</v>
          </cell>
          <cell r="G108" t="str">
            <v>1B系列压管板模具</v>
          </cell>
          <cell r="H108" t="str">
            <v xml:space="preserve">1B、1C系列
</v>
          </cell>
          <cell r="I108" t="str">
            <v>是</v>
          </cell>
          <cell r="J108" t="str">
            <v>海外营销</v>
          </cell>
          <cell r="K108" t="str">
            <v>李景鹏</v>
          </cell>
        </row>
        <row r="109">
          <cell r="C109" t="str">
            <v>069879</v>
          </cell>
          <cell r="D109" t="str">
            <v>CS14-198</v>
          </cell>
          <cell r="E109" t="str">
            <v>A050966000132-R0</v>
          </cell>
          <cell r="F109" t="str">
            <v>塑料</v>
          </cell>
          <cell r="G109" t="str">
            <v>1C系列导风条模具</v>
          </cell>
          <cell r="H109" t="str">
            <v xml:space="preserve">1B、1C系列
</v>
          </cell>
          <cell r="I109" t="str">
            <v>否</v>
          </cell>
          <cell r="J109" t="str">
            <v>海外营销</v>
          </cell>
          <cell r="K109" t="str">
            <v>李景鹏</v>
          </cell>
        </row>
        <row r="110">
          <cell r="C110" t="str">
            <v>/</v>
          </cell>
          <cell r="D110" t="str">
            <v>CS15-167（PP-DGG1D5693）</v>
          </cell>
          <cell r="E110" t="str">
            <v>A050601003653-R0/A050601003247-R0</v>
          </cell>
          <cell r="F110" t="str">
            <v>塑料</v>
          </cell>
          <cell r="G110" t="str">
            <v>过滤网模具/1D内核</v>
          </cell>
          <cell r="H110" t="str">
            <v xml:space="preserve">1B、1C系列
</v>
          </cell>
          <cell r="I110" t="str">
            <v>是</v>
          </cell>
          <cell r="J110" t="str">
            <v>海外营销</v>
          </cell>
          <cell r="K110" t="str">
            <v>李景鹏</v>
          </cell>
        </row>
        <row r="111">
          <cell r="C111" t="str">
            <v>/</v>
          </cell>
          <cell r="D111" t="str">
            <v>M1507028</v>
          </cell>
          <cell r="E111" t="str">
            <v>A050601003215-R0</v>
          </cell>
          <cell r="F111" t="str">
            <v>塑料</v>
          </cell>
          <cell r="G111" t="str">
            <v>电机压盖1模具/1E内核</v>
          </cell>
          <cell r="H111" t="str">
            <v xml:space="preserve">1B、1C系列
</v>
          </cell>
          <cell r="I111" t="str">
            <v>是</v>
          </cell>
          <cell r="J111" t="str">
            <v>海外营销</v>
          </cell>
          <cell r="K111" t="str">
            <v>李景鹏</v>
          </cell>
        </row>
        <row r="112">
          <cell r="C112" t="str">
            <v>/</v>
          </cell>
          <cell r="D112" t="str">
            <v>M1507029</v>
          </cell>
          <cell r="E112" t="str">
            <v>A050601003214-R0</v>
          </cell>
          <cell r="F112" t="str">
            <v>塑料</v>
          </cell>
          <cell r="G112" t="str">
            <v>电机压盖2(电机座)模具/1E内核</v>
          </cell>
          <cell r="H112" t="str">
            <v xml:space="preserve">1B、1C系列
</v>
          </cell>
          <cell r="I112" t="str">
            <v>是</v>
          </cell>
          <cell r="J112" t="str">
            <v>海外营销</v>
          </cell>
          <cell r="K112" t="str">
            <v>李景鹏</v>
          </cell>
        </row>
        <row r="113">
          <cell r="C113" t="str">
            <v>/</v>
          </cell>
          <cell r="D113" t="str">
            <v>M150730</v>
          </cell>
          <cell r="E113" t="str">
            <v>/</v>
          </cell>
          <cell r="F113" t="str">
            <v>塑料</v>
          </cell>
          <cell r="G113" t="str">
            <v>左端板模具/1E内核</v>
          </cell>
          <cell r="H113" t="str">
            <v xml:space="preserve">1D、1E系列
</v>
          </cell>
          <cell r="I113" t="str">
            <v>否</v>
          </cell>
          <cell r="J113" t="str">
            <v>海外营销</v>
          </cell>
          <cell r="K113" t="str">
            <v>李景鹏</v>
          </cell>
        </row>
        <row r="114">
          <cell r="C114" t="str">
            <v>/</v>
          </cell>
          <cell r="D114" t="str">
            <v>M1507032</v>
          </cell>
          <cell r="E114" t="str">
            <v>A050601003219-R0</v>
          </cell>
          <cell r="F114" t="str">
            <v>塑料</v>
          </cell>
          <cell r="G114" t="str">
            <v>摆风叶片1模具/1E内核</v>
          </cell>
          <cell r="H114" t="str">
            <v xml:space="preserve">1D、1E系列
</v>
          </cell>
          <cell r="I114" t="str">
            <v>否</v>
          </cell>
          <cell r="J114" t="str">
            <v>海外营销</v>
          </cell>
          <cell r="K114" t="str">
            <v>李景鹏</v>
          </cell>
        </row>
        <row r="115">
          <cell r="C115" t="str">
            <v>/</v>
          </cell>
          <cell r="D115" t="str">
            <v>M1507033</v>
          </cell>
          <cell r="E115" t="str">
            <v>A050601003220-R0</v>
          </cell>
          <cell r="F115" t="str">
            <v>塑料</v>
          </cell>
          <cell r="G115" t="str">
            <v>摆风叶片2模具/1E内核</v>
          </cell>
          <cell r="H115" t="str">
            <v xml:space="preserve">1D、1E系列
</v>
          </cell>
          <cell r="I115" t="str">
            <v>否</v>
          </cell>
          <cell r="J115" t="str">
            <v>海外营销</v>
          </cell>
          <cell r="K115" t="str">
            <v>李景鹏</v>
          </cell>
        </row>
        <row r="116">
          <cell r="C116" t="str">
            <v>/</v>
          </cell>
          <cell r="D116" t="str">
            <v>M1507034</v>
          </cell>
          <cell r="E116" t="str">
            <v>A050601003221-R0</v>
          </cell>
          <cell r="F116" t="str">
            <v>塑料</v>
          </cell>
          <cell r="G116" t="str">
            <v>摆风叶片3模具/1E内核</v>
          </cell>
          <cell r="H116" t="str">
            <v xml:space="preserve">1D、1E系列
</v>
          </cell>
          <cell r="I116" t="str">
            <v>否</v>
          </cell>
          <cell r="J116" t="str">
            <v>海外营销</v>
          </cell>
          <cell r="K116" t="str">
            <v>李景鹏</v>
          </cell>
        </row>
        <row r="117">
          <cell r="C117" t="str">
            <v>/</v>
          </cell>
          <cell r="D117" t="str">
            <v>M1507035</v>
          </cell>
          <cell r="E117" t="str">
            <v>/</v>
          </cell>
          <cell r="F117" t="str">
            <v>塑料</v>
          </cell>
          <cell r="G117" t="str">
            <v>连杆1/2模具/1E内核</v>
          </cell>
          <cell r="H117" t="str">
            <v xml:space="preserve">1D、1E系列
</v>
          </cell>
          <cell r="I117" t="str">
            <v>否</v>
          </cell>
          <cell r="J117" t="str">
            <v>海外营销</v>
          </cell>
          <cell r="K117" t="str">
            <v>李景鹏</v>
          </cell>
        </row>
        <row r="118">
          <cell r="C118" t="str">
            <v>/</v>
          </cell>
          <cell r="D118" t="str">
            <v>M1507036</v>
          </cell>
          <cell r="E118" t="str">
            <v>A050601003211-R0</v>
          </cell>
          <cell r="F118" t="str">
            <v>塑料</v>
          </cell>
          <cell r="G118" t="str">
            <v>中框螺钉盖模具/1E内核</v>
          </cell>
          <cell r="H118" t="str">
            <v xml:space="preserve">1D、1E系列
</v>
          </cell>
          <cell r="I118" t="str">
            <v>是</v>
          </cell>
          <cell r="J118" t="str">
            <v>海外营销</v>
          </cell>
          <cell r="K118" t="str">
            <v>李景鹏</v>
          </cell>
        </row>
        <row r="119">
          <cell r="C119" t="str">
            <v>/</v>
          </cell>
          <cell r="D119" t="str">
            <v>M1507037</v>
          </cell>
          <cell r="E119" t="str">
            <v>A050601003227-R0</v>
          </cell>
          <cell r="F119" t="str">
            <v>塑料</v>
          </cell>
          <cell r="G119" t="str">
            <v>步进电机座模具/1E内核</v>
          </cell>
          <cell r="H119" t="str">
            <v xml:space="preserve">1D、1E系列
</v>
          </cell>
          <cell r="I119" t="str">
            <v>是</v>
          </cell>
          <cell r="J119" t="str">
            <v>海外营销</v>
          </cell>
          <cell r="K119" t="str">
            <v>李景鹏</v>
          </cell>
        </row>
        <row r="120">
          <cell r="C120" t="str">
            <v>069204</v>
          </cell>
          <cell r="D120" t="str">
            <v>CS13-311</v>
          </cell>
          <cell r="E120" t="str">
            <v>A050603000474-R0</v>
          </cell>
          <cell r="F120" t="str">
            <v>塑料</v>
          </cell>
          <cell r="G120" t="str">
            <v>88柜机轴承固定座/盖模具</v>
          </cell>
          <cell r="H120" t="str">
            <v xml:space="preserve">88款
</v>
          </cell>
          <cell r="I120" t="str">
            <v>否</v>
          </cell>
          <cell r="J120" t="str">
            <v>国内营销</v>
          </cell>
          <cell r="K120" t="str">
            <v>胡江冯</v>
          </cell>
        </row>
        <row r="121">
          <cell r="C121" t="str">
            <v>069210</v>
          </cell>
          <cell r="D121" t="str">
            <v>CS13-317</v>
          </cell>
          <cell r="E121" t="str">
            <v>/</v>
          </cell>
          <cell r="F121" t="str">
            <v>塑料</v>
          </cell>
          <cell r="G121" t="str">
            <v>88柜机接水盘模具</v>
          </cell>
          <cell r="H121" t="str">
            <v xml:space="preserve">88款
</v>
          </cell>
          <cell r="I121" t="str">
            <v>否</v>
          </cell>
          <cell r="J121" t="str">
            <v>国内营销</v>
          </cell>
          <cell r="K121" t="str">
            <v>胡江冯</v>
          </cell>
        </row>
        <row r="122">
          <cell r="C122" t="str">
            <v>069203</v>
          </cell>
          <cell r="D122" t="str">
            <v>CS13-310</v>
          </cell>
          <cell r="E122" t="str">
            <v>A050603000491-R0</v>
          </cell>
          <cell r="F122" t="str">
            <v>塑料</v>
          </cell>
          <cell r="G122" t="str">
            <v>88柜机电机固定座/盖模具</v>
          </cell>
          <cell r="H122" t="str">
            <v xml:space="preserve">88款
</v>
          </cell>
          <cell r="I122" t="str">
            <v>否</v>
          </cell>
          <cell r="J122" t="str">
            <v>国内营销</v>
          </cell>
          <cell r="K122" t="str">
            <v>胡江冯</v>
          </cell>
        </row>
        <row r="123">
          <cell r="C123" t="str">
            <v>069195</v>
          </cell>
          <cell r="D123" t="str">
            <v>CS13-302</v>
          </cell>
          <cell r="E123" t="str">
            <v>A050603000470-R0</v>
          </cell>
          <cell r="F123" t="str">
            <v>塑料</v>
          </cell>
          <cell r="G123" t="str">
            <v>88柜机PTC固定座模具</v>
          </cell>
          <cell r="H123" t="str">
            <v xml:space="preserve">88款
</v>
          </cell>
          <cell r="I123" t="str">
            <v>否</v>
          </cell>
          <cell r="J123" t="str">
            <v>国内营销</v>
          </cell>
          <cell r="K123" t="str">
            <v>胡江冯</v>
          </cell>
        </row>
        <row r="124">
          <cell r="C124" t="str">
            <v>/</v>
          </cell>
          <cell r="D124" t="str">
            <v>CG/A030809或CG-A110706</v>
          </cell>
          <cell r="E124" t="str">
            <v>391120059R</v>
          </cell>
          <cell r="F124" t="str">
            <v>塑料</v>
          </cell>
          <cell r="G124" t="str">
            <v>过滤网模具/分体M71款</v>
          </cell>
          <cell r="H124" t="str">
            <v xml:space="preserve">M系列
</v>
          </cell>
          <cell r="I124" t="str">
            <v>是</v>
          </cell>
          <cell r="J124" t="str">
            <v>营销部门</v>
          </cell>
          <cell r="K124" t="str">
            <v>\</v>
          </cell>
        </row>
        <row r="125">
          <cell r="C125" t="str">
            <v>/</v>
          </cell>
          <cell r="D125" t="str">
            <v>C5021</v>
          </cell>
          <cell r="E125" t="str">
            <v>/</v>
          </cell>
          <cell r="F125" t="str">
            <v>塑料</v>
          </cell>
          <cell r="G125" t="str">
            <v>志高M70挂机小连杆模具</v>
          </cell>
          <cell r="H125" t="str">
            <v xml:space="preserve">M系列
</v>
          </cell>
          <cell r="I125" t="str">
            <v>否</v>
          </cell>
          <cell r="J125" t="str">
            <v>营销部门</v>
          </cell>
          <cell r="K125" t="str">
            <v>\</v>
          </cell>
        </row>
        <row r="126">
          <cell r="C126" t="str">
            <v>060184</v>
          </cell>
          <cell r="D126" t="str">
            <v>C5005</v>
          </cell>
          <cell r="E126" t="str">
            <v>391260009R</v>
          </cell>
          <cell r="F126" t="str">
            <v>塑料</v>
          </cell>
          <cell r="G126" t="str">
            <v>志高M70挂机附扣模具</v>
          </cell>
          <cell r="H126" t="str">
            <v xml:space="preserve">M系列
</v>
          </cell>
          <cell r="I126" t="str">
            <v>是</v>
          </cell>
          <cell r="J126" t="str">
            <v>营销部门</v>
          </cell>
          <cell r="K126" t="str">
            <v>\</v>
          </cell>
        </row>
        <row r="127">
          <cell r="C127" t="str">
            <v>060192</v>
          </cell>
          <cell r="D127" t="str">
            <v>C5008</v>
          </cell>
          <cell r="E127" t="str">
            <v>A0797</v>
          </cell>
          <cell r="F127" t="str">
            <v>塑料</v>
          </cell>
          <cell r="G127" t="str">
            <v>志高M70挂机左端板模具</v>
          </cell>
          <cell r="H127" t="str">
            <v xml:space="preserve">M系列
</v>
          </cell>
          <cell r="I127" t="str">
            <v>否</v>
          </cell>
          <cell r="J127" t="str">
            <v>营销部门</v>
          </cell>
          <cell r="K127" t="str">
            <v>\</v>
          </cell>
        </row>
        <row r="128">
          <cell r="C128" t="str">
            <v>/</v>
          </cell>
          <cell r="D128" t="str">
            <v>C5011</v>
          </cell>
          <cell r="E128" t="str">
            <v>/</v>
          </cell>
          <cell r="F128" t="str">
            <v>塑料</v>
          </cell>
          <cell r="G128" t="str">
            <v>志高M70挂机摆风叶片模具</v>
          </cell>
          <cell r="H128" t="str">
            <v xml:space="preserve">M系列
</v>
          </cell>
          <cell r="I128" t="str">
            <v>否</v>
          </cell>
          <cell r="J128" t="str">
            <v>营销部门</v>
          </cell>
          <cell r="K128" t="str">
            <v>\</v>
          </cell>
        </row>
        <row r="129">
          <cell r="C129" t="str">
            <v>/</v>
          </cell>
          <cell r="D129" t="str">
            <v>C5013</v>
          </cell>
          <cell r="E129" t="str">
            <v>/</v>
          </cell>
          <cell r="F129" t="str">
            <v>塑料</v>
          </cell>
          <cell r="G129" t="str">
            <v>志高M70挂机手动连杆模具</v>
          </cell>
          <cell r="H129" t="str">
            <v xml:space="preserve">M系列
</v>
          </cell>
          <cell r="I129" t="str">
            <v>否</v>
          </cell>
          <cell r="J129" t="str">
            <v>营销部门</v>
          </cell>
          <cell r="K129" t="str">
            <v>\</v>
          </cell>
        </row>
        <row r="130">
          <cell r="C130" t="str">
            <v>060196</v>
          </cell>
          <cell r="D130" t="str">
            <v>C5012</v>
          </cell>
          <cell r="E130" t="str">
            <v>A0775</v>
          </cell>
          <cell r="F130" t="str">
            <v>塑料</v>
          </cell>
          <cell r="G130" t="str">
            <v>志高M70挂机电动连杆模具</v>
          </cell>
          <cell r="H130" t="str">
            <v xml:space="preserve">M系列
</v>
          </cell>
          <cell r="I130" t="str">
            <v>否</v>
          </cell>
          <cell r="J130" t="str">
            <v>营销部门</v>
          </cell>
          <cell r="K130" t="str">
            <v>\</v>
          </cell>
        </row>
        <row r="131">
          <cell r="C131" t="str">
            <v>060202</v>
          </cell>
          <cell r="D131" t="str">
            <v>CG/A112106</v>
          </cell>
          <cell r="E131" t="str">
            <v>/</v>
          </cell>
          <cell r="F131" t="str">
            <v>塑料</v>
          </cell>
          <cell r="G131" t="str">
            <v>志高M70挂机28号显示灯盒模具</v>
          </cell>
          <cell r="H131" t="str">
            <v xml:space="preserve">M系列
</v>
          </cell>
          <cell r="I131" t="str">
            <v>否</v>
          </cell>
          <cell r="J131" t="str">
            <v>营销部门</v>
          </cell>
          <cell r="K131" t="str">
            <v>\</v>
          </cell>
        </row>
        <row r="132">
          <cell r="C132" t="str">
            <v>060189</v>
          </cell>
          <cell r="D132" t="str">
            <v>C5026</v>
          </cell>
          <cell r="E132" t="str">
            <v>A0773</v>
          </cell>
          <cell r="F132" t="str">
            <v>塑料</v>
          </cell>
          <cell r="G132" t="str">
            <v>志高M70挂机底座活块模具</v>
          </cell>
          <cell r="H132" t="str">
            <v xml:space="preserve">M系列
</v>
          </cell>
          <cell r="I132" t="str">
            <v>否</v>
          </cell>
          <cell r="J132" t="str">
            <v>营销部门</v>
          </cell>
          <cell r="K132" t="str">
            <v>\</v>
          </cell>
        </row>
        <row r="133">
          <cell r="C133" t="str">
            <v>060187</v>
          </cell>
          <cell r="D133" t="str">
            <v>C5024</v>
          </cell>
          <cell r="E133" t="str">
            <v>A0781</v>
          </cell>
          <cell r="F133" t="str">
            <v>塑料</v>
          </cell>
          <cell r="G133" t="str">
            <v>志高M70门板模具</v>
          </cell>
          <cell r="H133" t="str">
            <v xml:space="preserve">M系列
</v>
          </cell>
          <cell r="I133" t="str">
            <v>否</v>
          </cell>
          <cell r="J133" t="str">
            <v>营销部门</v>
          </cell>
          <cell r="K133" t="str">
            <v>\</v>
          </cell>
        </row>
        <row r="134">
          <cell r="C134" t="str">
            <v>060188</v>
          </cell>
          <cell r="D134" t="str">
            <v>C5025</v>
          </cell>
          <cell r="E134" t="str">
            <v>A0788</v>
          </cell>
          <cell r="F134" t="str">
            <v>塑料</v>
          </cell>
          <cell r="G134" t="str">
            <v>志高M70挂机压扣模具</v>
          </cell>
          <cell r="H134" t="str">
            <v xml:space="preserve">M系列
</v>
          </cell>
          <cell r="I134" t="str">
            <v>否</v>
          </cell>
          <cell r="J134" t="str">
            <v>营销部门</v>
          </cell>
          <cell r="K134" t="str">
            <v>\</v>
          </cell>
        </row>
        <row r="135">
          <cell r="C135" t="str">
            <v>065204</v>
          </cell>
          <cell r="D135" t="str">
            <v>C1332</v>
          </cell>
          <cell r="E135" t="str">
            <v>/</v>
          </cell>
          <cell r="F135" t="str">
            <v>塑料</v>
          </cell>
          <cell r="G135" t="str">
            <v>志高M107款显示盒模具</v>
          </cell>
          <cell r="H135" t="str">
            <v xml:space="preserve">M系列
</v>
          </cell>
          <cell r="I135" t="str">
            <v>否</v>
          </cell>
          <cell r="J135" t="str">
            <v>营销部门</v>
          </cell>
          <cell r="K135" t="str">
            <v>\</v>
          </cell>
        </row>
        <row r="136">
          <cell r="C136" t="str">
            <v>061663</v>
          </cell>
          <cell r="D136" t="str">
            <v>CG/A010307</v>
          </cell>
          <cell r="E136" t="str">
            <v>/</v>
          </cell>
          <cell r="F136" t="str">
            <v>塑料</v>
          </cell>
          <cell r="G136" t="str">
            <v>志高M73显示灯盒模具</v>
          </cell>
          <cell r="H136" t="str">
            <v xml:space="preserve">M系列
</v>
          </cell>
          <cell r="I136" t="str">
            <v>否</v>
          </cell>
          <cell r="J136" t="str">
            <v>营销部门</v>
          </cell>
          <cell r="K136" t="str">
            <v>\</v>
          </cell>
        </row>
        <row r="137">
          <cell r="C137" t="str">
            <v>060243</v>
          </cell>
          <cell r="D137" t="str">
            <v>C0907</v>
          </cell>
          <cell r="E137" t="str">
            <v>A050966000001-R0</v>
          </cell>
          <cell r="F137" t="str">
            <v>塑料</v>
          </cell>
          <cell r="G137" t="str">
            <v>M系列导风条模具</v>
          </cell>
          <cell r="H137" t="str">
            <v xml:space="preserve">M系列
</v>
          </cell>
          <cell r="I137" t="str">
            <v>否</v>
          </cell>
          <cell r="J137" t="str">
            <v>营销部门</v>
          </cell>
          <cell r="K137" t="str">
            <v>\</v>
          </cell>
        </row>
        <row r="138">
          <cell r="C138" t="str">
            <v>067840</v>
          </cell>
          <cell r="D138" t="str">
            <v>CS11-073</v>
          </cell>
          <cell r="E138" t="str">
            <v>/</v>
          </cell>
          <cell r="F138" t="str">
            <v>塑料</v>
          </cell>
          <cell r="G138" t="str">
            <v>M124款导风条模具</v>
          </cell>
          <cell r="H138" t="str">
            <v xml:space="preserve">M系列
</v>
          </cell>
          <cell r="I138" t="str">
            <v>否</v>
          </cell>
          <cell r="J138" t="str">
            <v>国内营销</v>
          </cell>
          <cell r="K138" t="str">
            <v>胡江冯</v>
          </cell>
        </row>
        <row r="139">
          <cell r="C139" t="str">
            <v>068214</v>
          </cell>
          <cell r="D139" t="str">
            <v>CS11-098</v>
          </cell>
          <cell r="E139" t="str">
            <v>/</v>
          </cell>
          <cell r="F139" t="str">
            <v>塑料</v>
          </cell>
          <cell r="G139" t="str">
            <v>M127款导风条模具</v>
          </cell>
          <cell r="H139" t="str">
            <v xml:space="preserve">M系列
</v>
          </cell>
          <cell r="I139" t="str">
            <v>否</v>
          </cell>
          <cell r="J139" t="str">
            <v>国内营销</v>
          </cell>
          <cell r="K139" t="str">
            <v>胡江冯</v>
          </cell>
        </row>
        <row r="140">
          <cell r="C140" t="str">
            <v>066506</v>
          </cell>
          <cell r="D140" t="str">
            <v>C1462</v>
          </cell>
          <cell r="E140" t="str">
            <v>391190077R</v>
          </cell>
          <cell r="F140" t="str">
            <v>塑料</v>
          </cell>
          <cell r="G140" t="str">
            <v>M系列导风条C模</v>
          </cell>
          <cell r="H140" t="str">
            <v xml:space="preserve">M系列
</v>
          </cell>
          <cell r="I140" t="str">
            <v>否</v>
          </cell>
          <cell r="J140" t="str">
            <v>采购</v>
          </cell>
          <cell r="K140" t="str">
            <v>\</v>
          </cell>
        </row>
        <row r="141">
          <cell r="C141" t="str">
            <v>/</v>
          </cell>
          <cell r="D141" t="str">
            <v>NYGM5468</v>
          </cell>
          <cell r="E141" t="str">
            <v>/</v>
          </cell>
          <cell r="F141" t="str">
            <v>塑料</v>
          </cell>
          <cell r="G141" t="str">
            <v>立体风连杆CS-35H2-MB125A模具/NYG5468</v>
          </cell>
          <cell r="H141" t="str">
            <v xml:space="preserve">M系列
</v>
          </cell>
          <cell r="I141" t="str">
            <v>否</v>
          </cell>
          <cell r="J141" t="str">
            <v>海外营销</v>
          </cell>
          <cell r="K141" t="str">
            <v>李景鹏</v>
          </cell>
        </row>
        <row r="142">
          <cell r="C142" t="str">
            <v>068214</v>
          </cell>
          <cell r="D142" t="str">
            <v>CS11-098</v>
          </cell>
          <cell r="E142" t="str">
            <v>/</v>
          </cell>
          <cell r="F142" t="str">
            <v>塑料</v>
          </cell>
          <cell r="G142" t="str">
            <v>M系列127款导风条模具</v>
          </cell>
          <cell r="H142" t="str">
            <v xml:space="preserve">M系列
</v>
          </cell>
          <cell r="I142" t="str">
            <v>否</v>
          </cell>
          <cell r="J142" t="str">
            <v>海外营销</v>
          </cell>
          <cell r="K142" t="str">
            <v>李景鹏</v>
          </cell>
        </row>
        <row r="143">
          <cell r="C143" t="str">
            <v>/</v>
          </cell>
          <cell r="D143" t="str">
            <v>CS11-081/CG-A030711</v>
          </cell>
          <cell r="E143" t="str">
            <v>/</v>
          </cell>
          <cell r="F143" t="str">
            <v>塑料</v>
          </cell>
          <cell r="G143" t="str">
            <v>M125导风条模具</v>
          </cell>
          <cell r="H143" t="str">
            <v xml:space="preserve">M系列
</v>
          </cell>
          <cell r="I143" t="str">
            <v>否</v>
          </cell>
          <cell r="J143" t="str">
            <v>国内营销</v>
          </cell>
          <cell r="K143" t="str">
            <v>胡江冯</v>
          </cell>
        </row>
        <row r="144">
          <cell r="C144" t="str">
            <v>/</v>
          </cell>
          <cell r="D144" t="str">
            <v>C1924</v>
          </cell>
          <cell r="E144" t="str">
            <v>/</v>
          </cell>
          <cell r="F144" t="str">
            <v>塑料</v>
          </cell>
          <cell r="G144" t="str">
            <v>MB125双层导风条模具</v>
          </cell>
          <cell r="H144" t="str">
            <v xml:space="preserve">M系列
</v>
          </cell>
          <cell r="I144" t="str">
            <v>否</v>
          </cell>
          <cell r="J144" t="str">
            <v>国内营销</v>
          </cell>
          <cell r="K144" t="str">
            <v>胡江冯</v>
          </cell>
        </row>
        <row r="145">
          <cell r="C145" t="str">
            <v>063821</v>
          </cell>
          <cell r="D145" t="str">
            <v>C1160</v>
          </cell>
          <cell r="E145" t="str">
            <v>/</v>
          </cell>
          <cell r="F145" t="str">
            <v>塑料</v>
          </cell>
          <cell r="G145" t="str">
            <v>面板体/12K窗机P内核</v>
          </cell>
          <cell r="H145" t="str">
            <v xml:space="preserve">M系列
</v>
          </cell>
          <cell r="I145" t="str">
            <v>否</v>
          </cell>
          <cell r="J145" t="str">
            <v>海外营销</v>
          </cell>
          <cell r="K145" t="str">
            <v>李景鹏</v>
          </cell>
        </row>
        <row r="146">
          <cell r="C146" t="str">
            <v>063822</v>
          </cell>
          <cell r="D146" t="str">
            <v>C1161</v>
          </cell>
          <cell r="E146" t="str">
            <v>/</v>
          </cell>
          <cell r="F146" t="str">
            <v>塑料</v>
          </cell>
          <cell r="G146" t="str">
            <v>面板格栅07A款/12K窗机P内核</v>
          </cell>
          <cell r="H146" t="str">
            <v xml:space="preserve">M系列
</v>
          </cell>
          <cell r="I146" t="str">
            <v>否</v>
          </cell>
          <cell r="J146" t="str">
            <v>海外营销</v>
          </cell>
          <cell r="K146" t="str">
            <v>李景鹏</v>
          </cell>
        </row>
        <row r="147">
          <cell r="C147" t="str">
            <v>063823</v>
          </cell>
          <cell r="D147" t="str">
            <v>C1162</v>
          </cell>
          <cell r="E147" t="str">
            <v>394050009R</v>
          </cell>
          <cell r="F147" t="str">
            <v>塑料</v>
          </cell>
          <cell r="G147" t="str">
            <v>过滤网/12K窗机P内核07/08款</v>
          </cell>
          <cell r="H147" t="str">
            <v xml:space="preserve">M系列
</v>
          </cell>
          <cell r="I147" t="str">
            <v>否</v>
          </cell>
          <cell r="J147" t="str">
            <v>海外营销</v>
          </cell>
          <cell r="K147" t="str">
            <v>李景鹏</v>
          </cell>
        </row>
        <row r="148">
          <cell r="C148" t="str">
            <v>063824</v>
          </cell>
          <cell r="D148" t="str">
            <v>C1163</v>
          </cell>
          <cell r="E148" t="str">
            <v>/</v>
          </cell>
          <cell r="F148" t="str">
            <v>塑料</v>
          </cell>
          <cell r="G148" t="str">
            <v>新风门/12K窗机P内核</v>
          </cell>
          <cell r="H148" t="str">
            <v xml:space="preserve">P窗机07款
</v>
          </cell>
          <cell r="I148" t="str">
            <v>否</v>
          </cell>
          <cell r="J148" t="str">
            <v>海外营销</v>
          </cell>
          <cell r="K148" t="str">
            <v>李景鹏</v>
          </cell>
        </row>
        <row r="149">
          <cell r="C149" t="str">
            <v>063825</v>
          </cell>
          <cell r="D149" t="str">
            <v>C1164</v>
          </cell>
          <cell r="E149" t="str">
            <v>/</v>
          </cell>
          <cell r="F149" t="str">
            <v>塑料</v>
          </cell>
          <cell r="G149" t="str">
            <v>风叶框/12K窗机P内核</v>
          </cell>
          <cell r="H149" t="str">
            <v xml:space="preserve">P窗机07款
</v>
          </cell>
          <cell r="I149" t="str">
            <v>否</v>
          </cell>
          <cell r="J149" t="str">
            <v>海外营销</v>
          </cell>
          <cell r="K149" t="str">
            <v>李景鹏</v>
          </cell>
        </row>
        <row r="150">
          <cell r="C150" t="str">
            <v>063826</v>
          </cell>
          <cell r="D150" t="str">
            <v>C1165</v>
          </cell>
          <cell r="E150" t="str">
            <v>/</v>
          </cell>
          <cell r="F150" t="str">
            <v>塑料</v>
          </cell>
          <cell r="G150" t="str">
            <v>纵向导风条/12K窗机P内核</v>
          </cell>
          <cell r="H150" t="str">
            <v xml:space="preserve">P窗机07款
</v>
          </cell>
          <cell r="I150" t="str">
            <v>否</v>
          </cell>
          <cell r="J150" t="str">
            <v>海外营销</v>
          </cell>
          <cell r="K150" t="str">
            <v>李景鹏</v>
          </cell>
        </row>
        <row r="151">
          <cell r="C151" t="str">
            <v>063827</v>
          </cell>
          <cell r="D151" t="str">
            <v>C1166</v>
          </cell>
          <cell r="E151" t="str">
            <v>394990153B</v>
          </cell>
          <cell r="F151" t="str">
            <v>塑料</v>
          </cell>
          <cell r="G151" t="str">
            <v>导风叶片连接杆/12K窗机P内核</v>
          </cell>
          <cell r="H151" t="str">
            <v xml:space="preserve">P窗机07款
</v>
          </cell>
          <cell r="I151" t="str">
            <v>否</v>
          </cell>
          <cell r="J151" t="str">
            <v>海外营销</v>
          </cell>
          <cell r="K151" t="str">
            <v>李景鹏</v>
          </cell>
        </row>
        <row r="152">
          <cell r="C152" t="str">
            <v>063828</v>
          </cell>
          <cell r="D152" t="str">
            <v>C1167</v>
          </cell>
          <cell r="E152" t="str">
            <v>/</v>
          </cell>
          <cell r="F152" t="str">
            <v>塑料</v>
          </cell>
          <cell r="G152" t="str">
            <v>电子式控制面板/12K窗机P内核</v>
          </cell>
          <cell r="H152" t="str">
            <v xml:space="preserve">P窗机07款
</v>
          </cell>
          <cell r="I152" t="str">
            <v>否</v>
          </cell>
          <cell r="J152" t="str">
            <v>海外营销</v>
          </cell>
          <cell r="K152" t="str">
            <v>李景鹏</v>
          </cell>
        </row>
        <row r="153">
          <cell r="C153" t="str">
            <v>067489</v>
          </cell>
          <cell r="D153" t="str">
            <v>C1500</v>
          </cell>
          <cell r="E153" t="str">
            <v>A050607000078-R0</v>
          </cell>
          <cell r="F153" t="str">
            <v>塑料</v>
          </cell>
          <cell r="G153" t="str">
            <v>07D款面板进风格栅/12K窗机P内核</v>
          </cell>
          <cell r="H153" t="str">
            <v xml:space="preserve">P窗机07款
</v>
          </cell>
          <cell r="I153" t="str">
            <v>否</v>
          </cell>
          <cell r="J153" t="str">
            <v>海外营销</v>
          </cell>
          <cell r="K153" t="str">
            <v>李景鹏</v>
          </cell>
        </row>
        <row r="154">
          <cell r="C154" t="str">
            <v>068457</v>
          </cell>
          <cell r="D154" t="str">
            <v>C1653</v>
          </cell>
          <cell r="E154" t="str">
            <v>/</v>
          </cell>
          <cell r="F154" t="str">
            <v>塑料</v>
          </cell>
          <cell r="G154" t="str">
            <v>07E三星12K面板格栅/12K窗机P内核</v>
          </cell>
          <cell r="H154" t="str">
            <v xml:space="preserve">P窗机07款
</v>
          </cell>
          <cell r="I154" t="str">
            <v>否</v>
          </cell>
          <cell r="J154" t="str">
            <v>海外营销</v>
          </cell>
          <cell r="K154" t="str">
            <v>李景鹏</v>
          </cell>
        </row>
        <row r="155">
          <cell r="C155" t="str">
            <v>067855</v>
          </cell>
          <cell r="D155" t="str">
            <v>C1598</v>
          </cell>
          <cell r="E155" t="str">
            <v>A050938000338-R0（A050607000031-R0单体）</v>
          </cell>
          <cell r="F155" t="str">
            <v>塑料</v>
          </cell>
          <cell r="G155" t="str">
            <v>P内核08A款进风格栅/12K窗机P内核</v>
          </cell>
          <cell r="H155" t="str">
            <v xml:space="preserve">P窗机07款
</v>
          </cell>
          <cell r="I155" t="str">
            <v>否</v>
          </cell>
          <cell r="J155" t="str">
            <v>海外营销</v>
          </cell>
          <cell r="K155" t="str">
            <v>李景鹏</v>
          </cell>
        </row>
        <row r="156">
          <cell r="C156" t="str">
            <v>/</v>
          </cell>
          <cell r="D156" t="str">
            <v>C1220</v>
          </cell>
          <cell r="E156" t="str">
            <v>/</v>
          </cell>
          <cell r="F156" t="str">
            <v>塑料</v>
          </cell>
          <cell r="G156" t="str">
            <v>07款横向导风条/12K窗机P内核</v>
          </cell>
          <cell r="H156" t="str">
            <v xml:space="preserve">P窗机07款
</v>
          </cell>
          <cell r="I156" t="str">
            <v>否</v>
          </cell>
          <cell r="J156" t="str">
            <v>海外营销</v>
          </cell>
          <cell r="K156" t="str">
            <v>李景鹏</v>
          </cell>
        </row>
        <row r="157">
          <cell r="C157">
            <v>62201</v>
          </cell>
          <cell r="D157" t="str">
            <v>C1005</v>
          </cell>
          <cell r="E157" t="str">
            <v>/</v>
          </cell>
          <cell r="F157" t="str">
            <v>塑料</v>
          </cell>
          <cell r="G157" t="str">
            <v>09款12K窗机过滤网模具</v>
          </cell>
          <cell r="H157" t="str">
            <v xml:space="preserve">P窗机07款
</v>
          </cell>
          <cell r="I157" t="str">
            <v>是</v>
          </cell>
          <cell r="J157" t="str">
            <v>海外营销</v>
          </cell>
          <cell r="K157" t="str">
            <v>李景鹏</v>
          </cell>
        </row>
        <row r="158">
          <cell r="C158" t="str">
            <v>066106</v>
          </cell>
          <cell r="D158" t="str">
            <v>C1343</v>
          </cell>
          <cell r="E158" t="str">
            <v>394990233R</v>
          </cell>
          <cell r="F158" t="str">
            <v>塑料</v>
          </cell>
          <cell r="G158" t="str">
            <v>面板体/Q内核窗机模具</v>
          </cell>
          <cell r="H158" t="str">
            <v xml:space="preserve">P窗机07款
</v>
          </cell>
          <cell r="I158" t="str">
            <v>否</v>
          </cell>
          <cell r="J158" t="str">
            <v>海外营销</v>
          </cell>
          <cell r="K158" t="str">
            <v>李景鹏</v>
          </cell>
        </row>
        <row r="159">
          <cell r="C159" t="str">
            <v>066107</v>
          </cell>
          <cell r="D159" t="str">
            <v>C1344</v>
          </cell>
          <cell r="E159" t="str">
            <v>394990232R</v>
          </cell>
          <cell r="F159" t="str">
            <v>塑料</v>
          </cell>
          <cell r="G159" t="str">
            <v>过滤网/Q内核窗机模具</v>
          </cell>
          <cell r="H159" t="str">
            <v xml:space="preserve">P窗机07款
</v>
          </cell>
          <cell r="I159" t="str">
            <v>否</v>
          </cell>
          <cell r="J159" t="str">
            <v>海外营销</v>
          </cell>
          <cell r="K159" t="str">
            <v>李景鹏</v>
          </cell>
        </row>
        <row r="160">
          <cell r="C160" t="str">
            <v>066108</v>
          </cell>
          <cell r="D160" t="str">
            <v>C1345</v>
          </cell>
          <cell r="E160" t="str">
            <v>394990231R</v>
          </cell>
          <cell r="F160" t="str">
            <v>塑料</v>
          </cell>
          <cell r="G160" t="str">
            <v>进风格栅A/Q内核窗机模具</v>
          </cell>
          <cell r="H160" t="str">
            <v xml:space="preserve">P窗机07款
</v>
          </cell>
          <cell r="I160" t="str">
            <v>否</v>
          </cell>
          <cell r="J160" t="str">
            <v>海外营销</v>
          </cell>
          <cell r="K160" t="str">
            <v>李景鹏</v>
          </cell>
        </row>
        <row r="161">
          <cell r="C161" t="str">
            <v>066109</v>
          </cell>
          <cell r="D161" t="str">
            <v>C1346</v>
          </cell>
          <cell r="E161" t="str">
            <v>394990236R</v>
          </cell>
          <cell r="F161" t="str">
            <v>塑料</v>
          </cell>
          <cell r="G161" t="str">
            <v>横向导风条/Q内核窗机模具</v>
          </cell>
          <cell r="H161" t="str">
            <v xml:space="preserve">Q窗机24K07款
</v>
          </cell>
          <cell r="I161" t="str">
            <v>否</v>
          </cell>
          <cell r="J161" t="str">
            <v>海外营销</v>
          </cell>
          <cell r="K161" t="str">
            <v>李景鹏</v>
          </cell>
        </row>
        <row r="162">
          <cell r="C162" t="str">
            <v>066110</v>
          </cell>
          <cell r="D162" t="str">
            <v>C1347</v>
          </cell>
          <cell r="E162" t="str">
            <v>394990235R</v>
          </cell>
          <cell r="F162" t="str">
            <v>塑料</v>
          </cell>
          <cell r="G162" t="str">
            <v>横向导风条连杆/Q内核窗机模具</v>
          </cell>
          <cell r="H162" t="str">
            <v xml:space="preserve">Q窗机24K07款
</v>
          </cell>
          <cell r="I162" t="str">
            <v>否</v>
          </cell>
          <cell r="J162" t="str">
            <v>海外营销</v>
          </cell>
          <cell r="K162" t="str">
            <v>李景鹏</v>
          </cell>
        </row>
        <row r="163">
          <cell r="C163" t="str">
            <v>066111</v>
          </cell>
          <cell r="D163" t="str">
            <v>C1348</v>
          </cell>
          <cell r="E163" t="str">
            <v>394070011R</v>
          </cell>
          <cell r="F163" t="str">
            <v>塑料</v>
          </cell>
          <cell r="G163" t="str">
            <v>新风门/Q内核模具</v>
          </cell>
          <cell r="H163" t="str">
            <v xml:space="preserve">Q窗机24K07款
</v>
          </cell>
          <cell r="I163" t="str">
            <v>否</v>
          </cell>
          <cell r="J163" t="str">
            <v>海外营销</v>
          </cell>
          <cell r="K163" t="str">
            <v>李景鹏</v>
          </cell>
        </row>
        <row r="164">
          <cell r="C164" t="str">
            <v>066112</v>
          </cell>
          <cell r="D164" t="str">
            <v>C1349</v>
          </cell>
          <cell r="E164" t="str">
            <v>394070012R</v>
          </cell>
          <cell r="F164" t="str">
            <v>塑料</v>
          </cell>
          <cell r="G164" t="str">
            <v>出风门/Q内核窗机模具</v>
          </cell>
          <cell r="H164" t="str">
            <v xml:space="preserve">Q窗机24K07款
</v>
          </cell>
          <cell r="I164" t="str">
            <v>否</v>
          </cell>
          <cell r="J164" t="str">
            <v>海外营销</v>
          </cell>
          <cell r="K164" t="str">
            <v>李景鹏</v>
          </cell>
        </row>
        <row r="165">
          <cell r="C165" t="str">
            <v>066113</v>
          </cell>
          <cell r="D165" t="str">
            <v>C1350</v>
          </cell>
          <cell r="E165" t="str">
            <v>394990234R</v>
          </cell>
          <cell r="F165" t="str">
            <v>塑料</v>
          </cell>
          <cell r="G165" t="str">
            <v>同步电机偏心轮/Q内核窗机模具</v>
          </cell>
          <cell r="H165" t="str">
            <v xml:space="preserve">Q窗机24K07款
</v>
          </cell>
          <cell r="I165" t="str">
            <v>否</v>
          </cell>
          <cell r="J165" t="str">
            <v>海外营销</v>
          </cell>
          <cell r="K165" t="str">
            <v>李景鹏</v>
          </cell>
        </row>
        <row r="166">
          <cell r="C166" t="str">
            <v>066114</v>
          </cell>
          <cell r="D166" t="str">
            <v>C1351</v>
          </cell>
          <cell r="E166" t="str">
            <v>394990237R</v>
          </cell>
          <cell r="F166" t="str">
            <v>塑料</v>
          </cell>
          <cell r="G166" t="str">
            <v>导风框/Q内核窗机模具</v>
          </cell>
          <cell r="H166" t="str">
            <v xml:space="preserve">Q窗机24K07款
</v>
          </cell>
          <cell r="I166" t="str">
            <v>否</v>
          </cell>
          <cell r="J166" t="str">
            <v>海外营销</v>
          </cell>
          <cell r="K166" t="str">
            <v>李景鹏</v>
          </cell>
        </row>
        <row r="167">
          <cell r="C167" t="str">
            <v>066115</v>
          </cell>
          <cell r="D167" t="str">
            <v>C1352</v>
          </cell>
          <cell r="E167" t="str">
            <v>394990238R</v>
          </cell>
          <cell r="F167" t="str">
            <v>塑料</v>
          </cell>
          <cell r="G167" t="str">
            <v>护线卡扣/Q内核窗机模具</v>
          </cell>
          <cell r="H167" t="str">
            <v xml:space="preserve">Q窗机24K07款
</v>
          </cell>
          <cell r="I167" t="str">
            <v>是</v>
          </cell>
          <cell r="J167" t="str">
            <v>海外营销</v>
          </cell>
          <cell r="K167" t="str">
            <v>李景鹏</v>
          </cell>
        </row>
        <row r="168">
          <cell r="C168" t="str">
            <v>068424</v>
          </cell>
          <cell r="D168" t="str">
            <v>C1714</v>
          </cell>
          <cell r="E168" t="str">
            <v>/</v>
          </cell>
          <cell r="F168" t="str">
            <v>塑料</v>
          </cell>
          <cell r="G168" t="str">
            <v>07F面板格栅/Q内核窗机模具</v>
          </cell>
          <cell r="H168" t="str">
            <v xml:space="preserve">Q窗机24K07款
</v>
          </cell>
          <cell r="I168" t="str">
            <v>否</v>
          </cell>
          <cell r="J168" t="str">
            <v>海外营销</v>
          </cell>
          <cell r="K168" t="str">
            <v>李景鹏</v>
          </cell>
        </row>
        <row r="169">
          <cell r="C169" t="str">
            <v>068425</v>
          </cell>
          <cell r="D169" t="str">
            <v>C1715</v>
          </cell>
          <cell r="E169" t="str">
            <v>/</v>
          </cell>
          <cell r="F169" t="str">
            <v>塑料</v>
          </cell>
          <cell r="G169" t="str">
            <v>07G面板格栅/Q内核窗机模具</v>
          </cell>
          <cell r="H169" t="str">
            <v xml:space="preserve">Q窗机24K07款
</v>
          </cell>
          <cell r="I169" t="str">
            <v>否</v>
          </cell>
          <cell r="J169" t="str">
            <v>海外营销</v>
          </cell>
          <cell r="K169" t="str">
            <v>李景鹏</v>
          </cell>
        </row>
        <row r="170">
          <cell r="C170" t="str">
            <v>068426</v>
          </cell>
          <cell r="D170" t="str">
            <v>C1716</v>
          </cell>
          <cell r="E170" t="str">
            <v>/</v>
          </cell>
          <cell r="F170" t="str">
            <v>塑料</v>
          </cell>
          <cell r="G170" t="str">
            <v>07H面板格栅/Q内核窗机模具</v>
          </cell>
          <cell r="H170" t="str">
            <v xml:space="preserve">Q窗机24K07款
</v>
          </cell>
          <cell r="I170" t="str">
            <v>否</v>
          </cell>
          <cell r="J170" t="str">
            <v>海外营销</v>
          </cell>
          <cell r="K170" t="str">
            <v>李景鹏</v>
          </cell>
        </row>
        <row r="171">
          <cell r="C171" t="str">
            <v>/</v>
          </cell>
          <cell r="D171" t="str">
            <v>C1501或CS10-118</v>
          </cell>
          <cell r="E171" t="str">
            <v>/</v>
          </cell>
          <cell r="F171" t="str">
            <v>塑料</v>
          </cell>
          <cell r="G171" t="str">
            <v>07D款进风格栅/Q内核窗机模具</v>
          </cell>
          <cell r="H171" t="str">
            <v xml:space="preserve">Q窗机24K07款
</v>
          </cell>
          <cell r="I171" t="str">
            <v>否</v>
          </cell>
          <cell r="J171" t="str">
            <v>海外营销</v>
          </cell>
          <cell r="K171" t="str">
            <v>李景鹏</v>
          </cell>
        </row>
        <row r="172">
          <cell r="C172" t="str">
            <v>066102</v>
          </cell>
          <cell r="D172" t="str">
            <v>C1365</v>
          </cell>
          <cell r="E172" t="str">
            <v>394990250R</v>
          </cell>
          <cell r="F172" t="str">
            <v>塑料</v>
          </cell>
          <cell r="G172" t="str">
            <v>07B款进风格栅/Q内核窗机模具</v>
          </cell>
          <cell r="H172" t="str">
            <v xml:space="preserve">Q窗机24K07款
</v>
          </cell>
          <cell r="I172" t="str">
            <v>否</v>
          </cell>
          <cell r="J172" t="str">
            <v>海外营销</v>
          </cell>
          <cell r="K172" t="str">
            <v>李景鹏</v>
          </cell>
        </row>
        <row r="173">
          <cell r="C173" t="str">
            <v>068456</v>
          </cell>
          <cell r="D173" t="str">
            <v>C1662</v>
          </cell>
          <cell r="E173" t="str">
            <v>/</v>
          </cell>
          <cell r="F173" t="str">
            <v>塑料</v>
          </cell>
          <cell r="G173" t="str">
            <v>07E三星面板格栅/Q内核窗机模具</v>
          </cell>
          <cell r="H173" t="str">
            <v xml:space="preserve">Q窗机24K07款
</v>
          </cell>
          <cell r="I173" t="str">
            <v>否</v>
          </cell>
          <cell r="J173" t="str">
            <v>海外营销</v>
          </cell>
          <cell r="K173" t="str">
            <v>李景鹏</v>
          </cell>
        </row>
        <row r="174">
          <cell r="C174" t="str">
            <v>066814</v>
          </cell>
          <cell r="D174" t="str">
            <v>C1420</v>
          </cell>
          <cell r="E174" t="str">
            <v>394990254R</v>
          </cell>
          <cell r="F174" t="str">
            <v>塑料</v>
          </cell>
          <cell r="G174" t="str">
            <v>Q系列08款进风格栅模具</v>
          </cell>
          <cell r="H174" t="str">
            <v xml:space="preserve">Q窗机24K07款
</v>
          </cell>
          <cell r="I174" t="str">
            <v>否</v>
          </cell>
          <cell r="J174" t="str">
            <v>海外营销</v>
          </cell>
          <cell r="K174" t="str">
            <v>李景鹏</v>
          </cell>
        </row>
        <row r="175">
          <cell r="C175" t="str">
            <v>065354</v>
          </cell>
          <cell r="D175" t="str">
            <v>C1358</v>
          </cell>
          <cell r="E175" t="str">
            <v>/</v>
          </cell>
          <cell r="F175" t="str">
            <v>塑料</v>
          </cell>
          <cell r="G175" t="str">
            <v>Q内核窗机旋钮模具</v>
          </cell>
          <cell r="H175" t="str">
            <v xml:space="preserve">Q窗机24K07款
</v>
          </cell>
          <cell r="I175" t="str">
            <v>否</v>
          </cell>
          <cell r="J175" t="str">
            <v>海外营销</v>
          </cell>
          <cell r="K175" t="str">
            <v>李景鹏</v>
          </cell>
        </row>
        <row r="176">
          <cell r="C176" t="str">
            <v>068427</v>
          </cell>
          <cell r="D176" t="str">
            <v>C1606</v>
          </cell>
          <cell r="E176" t="str">
            <v>/</v>
          </cell>
          <cell r="F176" t="str">
            <v>塑料</v>
          </cell>
          <cell r="G176" t="str">
            <v>Q内核塑料护角模具</v>
          </cell>
          <cell r="H176" t="str">
            <v xml:space="preserve">Q窗机24K07款
</v>
          </cell>
          <cell r="I176" t="str">
            <v>否</v>
          </cell>
          <cell r="J176" t="str">
            <v>海外营销</v>
          </cell>
          <cell r="K176" t="str">
            <v>李景鹏</v>
          </cell>
        </row>
        <row r="177">
          <cell r="C177" t="str">
            <v>/</v>
          </cell>
          <cell r="D177" t="str">
            <v>C2000</v>
          </cell>
          <cell r="E177" t="str">
            <v>/</v>
          </cell>
          <cell r="F177" t="str">
            <v>塑料</v>
          </cell>
          <cell r="G177" t="str">
            <v>R/Q系列窗机进风格栅模具(新模)</v>
          </cell>
          <cell r="H177" t="str">
            <v xml:space="preserve">Q窗机24K07款
</v>
          </cell>
          <cell r="I177" t="str">
            <v>否</v>
          </cell>
          <cell r="J177" t="str">
            <v>海外营销</v>
          </cell>
          <cell r="K177" t="str">
            <v>李景鹏</v>
          </cell>
        </row>
        <row r="178">
          <cell r="C178" t="str">
            <v>067764</v>
          </cell>
          <cell r="D178" t="str">
            <v>C1494</v>
          </cell>
          <cell r="E178" t="str">
            <v>/</v>
          </cell>
          <cell r="F178" t="str">
            <v>塑料</v>
          </cell>
          <cell r="G178" t="str">
            <v>蒸发器左端板模具/KFR-35G/B107</v>
          </cell>
          <cell r="H178" t="str">
            <v xml:space="preserve">Q窗机24K07款
</v>
          </cell>
          <cell r="I178" t="str">
            <v>否</v>
          </cell>
          <cell r="J178" t="str">
            <v>国内营销</v>
          </cell>
          <cell r="K178" t="str">
            <v>胡江冯</v>
          </cell>
        </row>
        <row r="179">
          <cell r="C179" t="str">
            <v>067492</v>
          </cell>
          <cell r="D179" t="str">
            <v>C1522</v>
          </cell>
          <cell r="E179" t="str">
            <v>A050601000097-R0</v>
          </cell>
          <cell r="F179" t="str">
            <v>塑料</v>
          </cell>
          <cell r="G179" t="str">
            <v>蒸发器塑料左端板模具KFR-32G/B96</v>
          </cell>
          <cell r="H179" t="str">
            <v xml:space="preserve">Q窗机24K07款
</v>
          </cell>
          <cell r="I179" t="str">
            <v>否</v>
          </cell>
          <cell r="J179" t="str">
            <v>国内营销</v>
          </cell>
          <cell r="K179" t="str">
            <v>胡江冯</v>
          </cell>
        </row>
        <row r="180">
          <cell r="C180" t="str">
            <v>068448</v>
          </cell>
          <cell r="D180" t="str">
            <v>C1667</v>
          </cell>
          <cell r="E180" t="str">
            <v>/</v>
          </cell>
          <cell r="F180" t="str">
            <v>塑料</v>
          </cell>
          <cell r="G180" t="str">
            <v>新风门/R内核窗机模具</v>
          </cell>
          <cell r="H180" t="str">
            <v xml:space="preserve">Q窗机24K07款
</v>
          </cell>
          <cell r="I180" t="str">
            <v>否</v>
          </cell>
          <cell r="J180" t="str">
            <v>海外营销</v>
          </cell>
          <cell r="K180" t="str">
            <v>李景鹏</v>
          </cell>
        </row>
        <row r="181">
          <cell r="C181" t="str">
            <v>068444</v>
          </cell>
          <cell r="D181" t="str">
            <v>C1663</v>
          </cell>
          <cell r="E181" t="str">
            <v>/</v>
          </cell>
          <cell r="F181" t="str">
            <v>塑料</v>
          </cell>
          <cell r="G181" t="str">
            <v>风叶框/R内核窗机模具</v>
          </cell>
          <cell r="H181" t="str">
            <v xml:space="preserve">R窗机27K07款
</v>
          </cell>
          <cell r="I181" t="str">
            <v>否</v>
          </cell>
          <cell r="J181" t="str">
            <v>海外营销</v>
          </cell>
          <cell r="K181" t="str">
            <v>李景鹏</v>
          </cell>
        </row>
        <row r="182">
          <cell r="C182" t="str">
            <v>068445</v>
          </cell>
          <cell r="D182" t="str">
            <v>C1664</v>
          </cell>
          <cell r="E182" t="str">
            <v>/</v>
          </cell>
          <cell r="F182" t="str">
            <v>塑料</v>
          </cell>
          <cell r="G182" t="str">
            <v>冷凝器上盖板/R内核窗机模具</v>
          </cell>
          <cell r="H182" t="str">
            <v xml:space="preserve">R窗机27K07款
</v>
          </cell>
          <cell r="I182" t="str">
            <v>否</v>
          </cell>
          <cell r="J182" t="str">
            <v>海外营销</v>
          </cell>
          <cell r="K182" t="str">
            <v>李景鹏</v>
          </cell>
        </row>
        <row r="183">
          <cell r="C183" t="str">
            <v>068447</v>
          </cell>
          <cell r="D183" t="str">
            <v>C1666</v>
          </cell>
          <cell r="E183" t="str">
            <v>/</v>
          </cell>
          <cell r="F183" t="str">
            <v>塑料</v>
          </cell>
          <cell r="G183" t="str">
            <v>风轮盖/R内核窗机模具</v>
          </cell>
          <cell r="H183" t="str">
            <v xml:space="preserve">R窗机27K07款
</v>
          </cell>
          <cell r="I183" t="str">
            <v>否</v>
          </cell>
          <cell r="J183" t="str">
            <v>海外营销</v>
          </cell>
          <cell r="K183" t="str">
            <v>李景鹏</v>
          </cell>
        </row>
        <row r="184">
          <cell r="C184" t="str">
            <v>/</v>
          </cell>
          <cell r="D184" t="str">
            <v>C0877</v>
          </cell>
          <cell r="E184" t="str">
            <v>/</v>
          </cell>
          <cell r="F184" t="str">
            <v>塑料</v>
          </cell>
          <cell r="G184" t="str">
            <v>大金挡水套模具/V系列</v>
          </cell>
          <cell r="H184" t="str">
            <v xml:space="preserve">R窗机27K07款
</v>
          </cell>
          <cell r="I184" t="str">
            <v>否</v>
          </cell>
          <cell r="J184" t="str">
            <v>国内营销</v>
          </cell>
          <cell r="K184" t="str">
            <v>胡江冯</v>
          </cell>
        </row>
        <row r="185">
          <cell r="C185" t="str">
            <v>062100</v>
          </cell>
          <cell r="D185" t="str">
            <v>C1022</v>
          </cell>
          <cell r="E185" t="str">
            <v>/</v>
          </cell>
          <cell r="F185" t="str">
            <v>塑料</v>
          </cell>
          <cell r="G185" t="str">
            <v>V系列导风条B模</v>
          </cell>
          <cell r="H185" t="str">
            <v xml:space="preserve">R窗机27K07款
</v>
          </cell>
          <cell r="I185" t="str">
            <v>否</v>
          </cell>
          <cell r="J185" t="str">
            <v>采购</v>
          </cell>
          <cell r="K185" t="str">
            <v>\</v>
          </cell>
        </row>
        <row r="186">
          <cell r="C186" t="str">
            <v>/</v>
          </cell>
          <cell r="D186" t="str">
            <v>NYGV5465</v>
          </cell>
          <cell r="E186" t="str">
            <v>/</v>
          </cell>
          <cell r="F186" t="str">
            <v>塑料</v>
          </cell>
          <cell r="G186" t="str">
            <v>摆风叶片连杆KFR-35G/VD（V75A）模具/NY14004</v>
          </cell>
          <cell r="H186" t="str">
            <v xml:space="preserve">R窗机27K07款
</v>
          </cell>
          <cell r="I186" t="str">
            <v>否</v>
          </cell>
          <cell r="J186" t="str">
            <v>国内营销</v>
          </cell>
          <cell r="K186" t="str">
            <v>胡江冯</v>
          </cell>
        </row>
        <row r="187">
          <cell r="C187" t="str">
            <v>/</v>
          </cell>
          <cell r="D187" t="str">
            <v>C1996</v>
          </cell>
          <cell r="E187" t="str">
            <v>/</v>
          </cell>
          <cell r="F187" t="str">
            <v>塑料</v>
          </cell>
          <cell r="G187" t="str">
            <v>V系列窗机冷凝器上盖板模具</v>
          </cell>
          <cell r="H187" t="str">
            <v xml:space="preserve">V系列
</v>
          </cell>
          <cell r="I187" t="str">
            <v>否</v>
          </cell>
          <cell r="J187" t="str">
            <v>海外营销</v>
          </cell>
          <cell r="K187" t="str">
            <v>李景鹏</v>
          </cell>
        </row>
        <row r="188">
          <cell r="C188" t="str">
            <v>/</v>
          </cell>
          <cell r="D188" t="str">
            <v>C1997</v>
          </cell>
          <cell r="E188" t="str">
            <v>/</v>
          </cell>
          <cell r="F188" t="str">
            <v>塑料</v>
          </cell>
          <cell r="G188" t="str">
            <v>V系列窗机风叶框模具</v>
          </cell>
          <cell r="H188" t="str">
            <v xml:space="preserve">V系列
</v>
          </cell>
          <cell r="I188" t="str">
            <v>否</v>
          </cell>
          <cell r="J188" t="str">
            <v>海外营销</v>
          </cell>
          <cell r="K188" t="str">
            <v>李景鹏</v>
          </cell>
        </row>
        <row r="189">
          <cell r="C189" t="str">
            <v>/</v>
          </cell>
          <cell r="D189" t="str">
            <v>C1998</v>
          </cell>
          <cell r="E189" t="str">
            <v>/</v>
          </cell>
          <cell r="F189" t="str">
            <v>塑料</v>
          </cell>
          <cell r="G189" t="str">
            <v>V系列窗机出风门模具</v>
          </cell>
          <cell r="H189" t="str">
            <v xml:space="preserve">V系列
</v>
          </cell>
          <cell r="I189" t="str">
            <v>否</v>
          </cell>
          <cell r="J189" t="str">
            <v>海外营销</v>
          </cell>
          <cell r="K189" t="str">
            <v>李景鹏</v>
          </cell>
        </row>
        <row r="190">
          <cell r="C190" t="str">
            <v>/</v>
          </cell>
          <cell r="D190" t="str">
            <v>C1999</v>
          </cell>
          <cell r="E190" t="str">
            <v>/</v>
          </cell>
          <cell r="F190" t="str">
            <v>塑料</v>
          </cell>
          <cell r="G190" t="str">
            <v>V系列窗机新风门模具</v>
          </cell>
          <cell r="H190" t="str">
            <v xml:space="preserve">V系列
</v>
          </cell>
          <cell r="I190" t="str">
            <v>否</v>
          </cell>
          <cell r="J190" t="str">
            <v>海外营销</v>
          </cell>
          <cell r="K190" t="str">
            <v>李景鹏</v>
          </cell>
        </row>
        <row r="191">
          <cell r="C191">
            <v>62285</v>
          </cell>
          <cell r="D191" t="str">
            <v>C1060</v>
          </cell>
          <cell r="E191" t="str">
            <v>/</v>
          </cell>
          <cell r="F191" t="str">
            <v>塑料</v>
          </cell>
          <cell r="G191" t="str">
            <v>导风体组件模具/V124瓷白色</v>
          </cell>
          <cell r="H191" t="str">
            <v xml:space="preserve">V系列
</v>
          </cell>
          <cell r="I191" t="str">
            <v>否</v>
          </cell>
          <cell r="J191" t="str">
            <v>国内营销</v>
          </cell>
          <cell r="K191" t="str">
            <v>胡江冯</v>
          </cell>
        </row>
        <row r="192">
          <cell r="C192">
            <v>67843</v>
          </cell>
          <cell r="D192" t="str">
            <v>C1574</v>
          </cell>
          <cell r="E192" t="str">
            <v>/</v>
          </cell>
          <cell r="F192" t="str">
            <v>塑料</v>
          </cell>
          <cell r="G192" t="str">
            <v>V系列125款斜切导风条模具</v>
          </cell>
          <cell r="H192" t="str">
            <v xml:space="preserve">V系列
</v>
          </cell>
          <cell r="I192" t="str">
            <v>否</v>
          </cell>
          <cell r="J192" t="str">
            <v>国内营销</v>
          </cell>
          <cell r="K192" t="str">
            <v>胡江冯</v>
          </cell>
        </row>
        <row r="193">
          <cell r="C193" t="str">
            <v>062300</v>
          </cell>
          <cell r="D193" t="str">
            <v>C1081</v>
          </cell>
          <cell r="E193" t="str">
            <v>391200149B</v>
          </cell>
          <cell r="F193" t="str">
            <v>塑料</v>
          </cell>
          <cell r="G193" t="str">
            <v>70W内核摆风叶片连杆A模具</v>
          </cell>
          <cell r="H193" t="str">
            <v xml:space="preserve">V系列
</v>
          </cell>
          <cell r="I193" t="str">
            <v>否</v>
          </cell>
          <cell r="J193" t="str">
            <v>海外营销</v>
          </cell>
          <cell r="K193" t="str">
            <v>李景鹏</v>
          </cell>
        </row>
        <row r="194">
          <cell r="C194" t="str">
            <v>062301</v>
          </cell>
          <cell r="D194" t="str">
            <v>C1082</v>
          </cell>
          <cell r="E194" t="str">
            <v>391200150B</v>
          </cell>
          <cell r="F194" t="str">
            <v>塑料</v>
          </cell>
          <cell r="G194" t="str">
            <v>70W内核摆风叶片连杆B模具</v>
          </cell>
          <cell r="H194" t="str">
            <v xml:space="preserve">V系列
</v>
          </cell>
          <cell r="I194" t="str">
            <v>否</v>
          </cell>
          <cell r="J194" t="str">
            <v>采购</v>
          </cell>
          <cell r="K194" t="str">
            <v>\</v>
          </cell>
        </row>
        <row r="195">
          <cell r="C195" t="str">
            <v>0610057</v>
          </cell>
          <cell r="D195" t="str">
            <v>C1951</v>
          </cell>
          <cell r="E195" t="str">
            <v>A050607000214-R0</v>
          </cell>
          <cell r="F195" t="str">
            <v>塑料</v>
          </cell>
          <cell r="G195" t="str">
            <v>进风格栅CW-35C2-T07F+7.20-2模具</v>
          </cell>
          <cell r="H195" t="str">
            <v xml:space="preserve">V系列
</v>
          </cell>
          <cell r="I195" t="str">
            <v>否</v>
          </cell>
          <cell r="J195" t="str">
            <v>海外营销</v>
          </cell>
          <cell r="K195" t="str">
            <v>李景鹏</v>
          </cell>
        </row>
        <row r="196">
          <cell r="C196" t="str">
            <v>0610058</v>
          </cell>
          <cell r="D196" t="str">
            <v>C1952</v>
          </cell>
          <cell r="E196" t="str">
            <v>A050607000215-R0</v>
          </cell>
          <cell r="F196" t="str">
            <v>塑料</v>
          </cell>
          <cell r="G196" t="str">
            <v>进风格栅CW-35C2-T07G+7.20-2模具</v>
          </cell>
          <cell r="H196" t="str">
            <v xml:space="preserve">W系列
</v>
          </cell>
          <cell r="I196" t="str">
            <v>否</v>
          </cell>
          <cell r="J196" t="str">
            <v>海外营销</v>
          </cell>
          <cell r="K196" t="str">
            <v>李景鹏</v>
          </cell>
        </row>
        <row r="197">
          <cell r="C197" t="str">
            <v>069464</v>
          </cell>
          <cell r="D197" t="str">
            <v>CS15-005</v>
          </cell>
          <cell r="E197" t="str">
            <v>/</v>
          </cell>
          <cell r="F197" t="str">
            <v>塑料</v>
          </cell>
          <cell r="G197" t="str">
            <v>70W过滤网模具</v>
          </cell>
          <cell r="H197" t="str">
            <v xml:space="preserve">W系列
</v>
          </cell>
          <cell r="I197" t="str">
            <v>是</v>
          </cell>
          <cell r="J197" t="str">
            <v>海外营销</v>
          </cell>
          <cell r="K197" t="str">
            <v>李景鹏</v>
          </cell>
        </row>
        <row r="198">
          <cell r="C198" t="str">
            <v>060218</v>
          </cell>
          <cell r="D198" t="str">
            <v>C0854</v>
          </cell>
          <cell r="E198" t="str">
            <v>/</v>
          </cell>
          <cell r="F198" t="str">
            <v>塑料</v>
          </cell>
          <cell r="G198" t="str">
            <v>控制面板模具CT3W-50C2-F07A</v>
          </cell>
          <cell r="H198" t="str">
            <v xml:space="preserve">W系列
</v>
          </cell>
          <cell r="I198" t="str">
            <v>否</v>
          </cell>
          <cell r="J198" t="str">
            <v>海外营销</v>
          </cell>
          <cell r="K198" t="str">
            <v>李景鹏</v>
          </cell>
        </row>
        <row r="199">
          <cell r="C199" t="str">
            <v>067488</v>
          </cell>
          <cell r="D199" t="str">
            <v>C1389</v>
          </cell>
          <cell r="E199" t="str">
            <v>391990312R</v>
          </cell>
          <cell r="F199" t="str">
            <v>塑料</v>
          </cell>
          <cell r="G199" t="str">
            <v>蒸发器左端板模具/X系列</v>
          </cell>
          <cell r="H199" t="str">
            <v xml:space="preserve">W系列
</v>
          </cell>
          <cell r="I199" t="str">
            <v>否</v>
          </cell>
          <cell r="J199" t="str">
            <v>海外营销</v>
          </cell>
          <cell r="K199" t="str">
            <v>李景鹏</v>
          </cell>
        </row>
        <row r="200">
          <cell r="C200" t="str">
            <v>067477</v>
          </cell>
          <cell r="D200" t="str">
            <v>C1383</v>
          </cell>
          <cell r="E200" t="str">
            <v>391120098R</v>
          </cell>
          <cell r="F200" t="str">
            <v>塑料</v>
          </cell>
          <cell r="G200" t="str">
            <v>X内核过滤网模具</v>
          </cell>
          <cell r="H200" t="str">
            <v xml:space="preserve">W系列
</v>
          </cell>
          <cell r="I200" t="str">
            <v>是</v>
          </cell>
          <cell r="J200" t="str">
            <v>海外营销</v>
          </cell>
          <cell r="K200" t="str">
            <v>李景鹏</v>
          </cell>
        </row>
        <row r="201">
          <cell r="C201">
            <v>62068</v>
          </cell>
          <cell r="D201" t="str">
            <v>C0986</v>
          </cell>
          <cell r="E201" t="str">
            <v>395990359R/A050699000182-R0</v>
          </cell>
          <cell r="F201" t="str">
            <v>塑料</v>
          </cell>
          <cell r="G201" t="str">
            <v>进风格栅模具/移动空调16款</v>
          </cell>
          <cell r="H201" t="str">
            <v xml:space="preserve">W系列
</v>
          </cell>
          <cell r="I201" t="str">
            <v>否</v>
          </cell>
          <cell r="J201" t="str">
            <v>海外营销</v>
          </cell>
          <cell r="K201" t="str">
            <v>李景鹏</v>
          </cell>
        </row>
        <row r="202">
          <cell r="C202" t="str">
            <v>065040</v>
          </cell>
          <cell r="D202" t="str">
            <v>C1146</v>
          </cell>
          <cell r="E202" t="str">
            <v>/</v>
          </cell>
          <cell r="F202" t="str">
            <v>塑料</v>
          </cell>
          <cell r="G202" t="str">
            <v>过线板模具/移动空调17款</v>
          </cell>
          <cell r="H202" t="str">
            <v xml:space="preserve">W系列
</v>
          </cell>
          <cell r="I202" t="str">
            <v>否</v>
          </cell>
          <cell r="J202" t="str">
            <v>海外营销</v>
          </cell>
          <cell r="K202" t="str">
            <v>李景鹏</v>
          </cell>
        </row>
        <row r="203">
          <cell r="C203" t="str">
            <v>065033</v>
          </cell>
          <cell r="D203" t="str">
            <v>C1139</v>
          </cell>
          <cell r="E203" t="str">
            <v>/</v>
          </cell>
          <cell r="F203" t="str">
            <v>塑料</v>
          </cell>
          <cell r="G203" t="str">
            <v>洒水盒模具/移动空调17款</v>
          </cell>
          <cell r="H203" t="str">
            <v xml:space="preserve">W系列
</v>
          </cell>
          <cell r="I203" t="str">
            <v>否</v>
          </cell>
          <cell r="J203" t="str">
            <v>海外营销</v>
          </cell>
          <cell r="K203" t="str">
            <v>李景鹏</v>
          </cell>
        </row>
        <row r="204">
          <cell r="C204" t="str">
            <v>065034</v>
          </cell>
          <cell r="D204" t="str">
            <v>C1140</v>
          </cell>
          <cell r="E204" t="str">
            <v>/</v>
          </cell>
          <cell r="F204" t="str">
            <v>塑料</v>
          </cell>
          <cell r="G204" t="str">
            <v>上蜗壳右模具/移动空调17款</v>
          </cell>
          <cell r="H204" t="str">
            <v xml:space="preserve">移动16、17款
</v>
          </cell>
          <cell r="I204" t="str">
            <v>否</v>
          </cell>
          <cell r="J204" t="str">
            <v>海外营销</v>
          </cell>
          <cell r="K204" t="str">
            <v>李景鹏</v>
          </cell>
        </row>
        <row r="205">
          <cell r="C205" t="str">
            <v>065035</v>
          </cell>
          <cell r="D205" t="str">
            <v>C1141</v>
          </cell>
          <cell r="E205" t="str">
            <v>/</v>
          </cell>
          <cell r="F205" t="str">
            <v>塑料</v>
          </cell>
          <cell r="G205" t="str">
            <v>上蜗壳左模具/移动空调17款</v>
          </cell>
          <cell r="H205" t="str">
            <v xml:space="preserve">移动16、17款
</v>
          </cell>
          <cell r="I205" t="str">
            <v>否</v>
          </cell>
          <cell r="J205" t="str">
            <v>海外营销</v>
          </cell>
          <cell r="K205" t="str">
            <v>李景鹏</v>
          </cell>
        </row>
        <row r="206">
          <cell r="C206" t="str">
            <v>065036</v>
          </cell>
          <cell r="D206" t="str">
            <v>C1142</v>
          </cell>
          <cell r="E206" t="str">
            <v>/</v>
          </cell>
          <cell r="F206" t="str">
            <v>塑料</v>
          </cell>
          <cell r="G206" t="str">
            <v>下蜗壳底模具/移动空调17款</v>
          </cell>
          <cell r="H206" t="str">
            <v xml:space="preserve">移动16、17款
</v>
          </cell>
          <cell r="I206" t="str">
            <v>否</v>
          </cell>
          <cell r="J206" t="str">
            <v>海外营销</v>
          </cell>
          <cell r="K206" t="str">
            <v>李景鹏</v>
          </cell>
        </row>
        <row r="207">
          <cell r="C207" t="str">
            <v>065037</v>
          </cell>
          <cell r="D207" t="str">
            <v>C1143</v>
          </cell>
          <cell r="E207" t="str">
            <v>/</v>
          </cell>
          <cell r="F207" t="str">
            <v>塑料</v>
          </cell>
          <cell r="G207" t="str">
            <v>下蜗壳面模具/移动空调17款</v>
          </cell>
          <cell r="H207" t="str">
            <v xml:space="preserve">移动16、17款
</v>
          </cell>
          <cell r="I207" t="str">
            <v>否</v>
          </cell>
          <cell r="J207" t="str">
            <v>海外营销</v>
          </cell>
          <cell r="K207" t="str">
            <v>李景鹏</v>
          </cell>
        </row>
        <row r="208">
          <cell r="C208" t="str">
            <v>/</v>
          </cell>
          <cell r="D208" t="str">
            <v>C1159</v>
          </cell>
          <cell r="E208" t="str">
            <v>/</v>
          </cell>
          <cell r="F208" t="str">
            <v>塑料</v>
          </cell>
          <cell r="G208" t="str">
            <v>32窗机室温探头夹B型模具</v>
          </cell>
          <cell r="H208" t="str">
            <v xml:space="preserve">移动16、17款
</v>
          </cell>
          <cell r="I208" t="str">
            <v>否</v>
          </cell>
          <cell r="J208" t="str">
            <v>海外营销</v>
          </cell>
          <cell r="K208" t="str">
            <v>李景鹏</v>
          </cell>
        </row>
        <row r="209">
          <cell r="C209" t="str">
            <v>062517</v>
          </cell>
          <cell r="D209" t="str">
            <v>C1173</v>
          </cell>
          <cell r="E209" t="str">
            <v>/</v>
          </cell>
          <cell r="F209" t="str">
            <v>塑料</v>
          </cell>
          <cell r="G209" t="str">
            <v>面板体模具/9K窗机N内核</v>
          </cell>
          <cell r="H209" t="str">
            <v xml:space="preserve">移动16、17款
</v>
          </cell>
          <cell r="I209" t="str">
            <v>否</v>
          </cell>
          <cell r="J209" t="str">
            <v>海外营销</v>
          </cell>
          <cell r="K209" t="str">
            <v>李景鹏</v>
          </cell>
        </row>
        <row r="210">
          <cell r="C210" t="str">
            <v>062518</v>
          </cell>
          <cell r="D210" t="str">
            <v>C1174</v>
          </cell>
          <cell r="E210" t="str">
            <v>/</v>
          </cell>
          <cell r="F210" t="str">
            <v>塑料</v>
          </cell>
          <cell r="G210" t="str">
            <v>导风叶片模具/9K窗机N内核</v>
          </cell>
          <cell r="H210" t="str">
            <v xml:space="preserve">移动16、17款
</v>
          </cell>
          <cell r="I210" t="str">
            <v>否</v>
          </cell>
          <cell r="J210" t="str">
            <v>海外营销</v>
          </cell>
          <cell r="K210" t="str">
            <v>李景鹏</v>
          </cell>
        </row>
        <row r="211">
          <cell r="C211" t="str">
            <v>062519</v>
          </cell>
          <cell r="D211" t="str">
            <v>C1175</v>
          </cell>
          <cell r="E211" t="str">
            <v>A050699000143-R0</v>
          </cell>
          <cell r="F211" t="str">
            <v>塑料</v>
          </cell>
          <cell r="G211" t="str">
            <v>导风叶片连杆模具/9K窗机N内核</v>
          </cell>
          <cell r="H211" t="str">
            <v xml:space="preserve">窗机
</v>
          </cell>
          <cell r="I211" t="str">
            <v>否</v>
          </cell>
          <cell r="J211" t="str">
            <v>海外营销</v>
          </cell>
          <cell r="K211" t="str">
            <v>李景鹏</v>
          </cell>
        </row>
        <row r="212">
          <cell r="C212" t="str">
            <v>062520</v>
          </cell>
          <cell r="D212" t="str">
            <v>C1176</v>
          </cell>
          <cell r="E212" t="str">
            <v>394050011R</v>
          </cell>
          <cell r="F212" t="str">
            <v>塑料</v>
          </cell>
          <cell r="G212" t="str">
            <v>过滤网/9K窗机N内核</v>
          </cell>
          <cell r="H212" t="str">
            <v xml:space="preserve">窗机
</v>
          </cell>
          <cell r="I212" t="str">
            <v>是</v>
          </cell>
          <cell r="J212" t="str">
            <v>海外营销</v>
          </cell>
          <cell r="K212" t="str">
            <v>李景鹏</v>
          </cell>
        </row>
        <row r="213">
          <cell r="C213" t="str">
            <v>062521</v>
          </cell>
          <cell r="D213" t="str">
            <v>C1177</v>
          </cell>
          <cell r="E213" t="str">
            <v>/</v>
          </cell>
          <cell r="F213" t="str">
            <v>塑料</v>
          </cell>
          <cell r="G213" t="str">
            <v>风叶框/9K窗机N内核</v>
          </cell>
          <cell r="H213" t="str">
            <v xml:space="preserve">窗机
</v>
          </cell>
          <cell r="I213" t="str">
            <v>否</v>
          </cell>
          <cell r="J213" t="str">
            <v>海外营销</v>
          </cell>
          <cell r="K213" t="str">
            <v>李景鹏</v>
          </cell>
        </row>
        <row r="214">
          <cell r="C214" t="str">
            <v>062522</v>
          </cell>
          <cell r="D214" t="str">
            <v>C1178</v>
          </cell>
          <cell r="E214" t="str">
            <v>/</v>
          </cell>
          <cell r="F214" t="str">
            <v>塑料</v>
          </cell>
          <cell r="G214" t="str">
            <v>导风框/9K窗机N内核</v>
          </cell>
          <cell r="H214" t="str">
            <v xml:space="preserve">窗机
</v>
          </cell>
          <cell r="I214" t="str">
            <v>否</v>
          </cell>
          <cell r="J214" t="str">
            <v>海外营销</v>
          </cell>
          <cell r="K214" t="str">
            <v>李景鹏</v>
          </cell>
        </row>
        <row r="215">
          <cell r="C215" t="str">
            <v>062523</v>
          </cell>
          <cell r="D215" t="str">
            <v>C1179</v>
          </cell>
          <cell r="E215" t="str">
            <v>/</v>
          </cell>
          <cell r="F215" t="str">
            <v>塑料</v>
          </cell>
          <cell r="G215" t="str">
            <v>新风门/9K窗机N内核</v>
          </cell>
          <cell r="H215" t="str">
            <v xml:space="preserve">窗机
</v>
          </cell>
          <cell r="I215" t="str">
            <v>否</v>
          </cell>
          <cell r="J215" t="str">
            <v>海外营销</v>
          </cell>
          <cell r="K215" t="str">
            <v>李景鹏</v>
          </cell>
        </row>
        <row r="216">
          <cell r="C216" t="str">
            <v>062524</v>
          </cell>
          <cell r="D216" t="str">
            <v>C1180</v>
          </cell>
          <cell r="E216" t="str">
            <v>/</v>
          </cell>
          <cell r="F216" t="str">
            <v>塑料</v>
          </cell>
          <cell r="G216" t="str">
            <v>机械式控制面板/9K窗机N内核</v>
          </cell>
          <cell r="H216" t="str">
            <v xml:space="preserve">窗机
</v>
          </cell>
          <cell r="I216" t="str">
            <v>否</v>
          </cell>
          <cell r="J216" t="str">
            <v>海外营销</v>
          </cell>
          <cell r="K216" t="str">
            <v>李景鹏</v>
          </cell>
        </row>
        <row r="217">
          <cell r="C217" t="str">
            <v>062525</v>
          </cell>
          <cell r="D217" t="str">
            <v>C1181</v>
          </cell>
          <cell r="E217" t="str">
            <v>/</v>
          </cell>
          <cell r="F217" t="str">
            <v>塑料</v>
          </cell>
          <cell r="G217" t="str">
            <v>电子式控制面板/9K窗机N内核</v>
          </cell>
          <cell r="H217" t="str">
            <v xml:space="preserve">窗机
</v>
          </cell>
          <cell r="I217" t="str">
            <v>否</v>
          </cell>
          <cell r="J217" t="str">
            <v>海外营销</v>
          </cell>
          <cell r="K217" t="str">
            <v>李景鹏</v>
          </cell>
        </row>
        <row r="218">
          <cell r="C218" t="str">
            <v>062526</v>
          </cell>
          <cell r="D218" t="str">
            <v>C1182</v>
          </cell>
          <cell r="E218" t="str">
            <v>/</v>
          </cell>
          <cell r="F218" t="str">
            <v>塑料</v>
          </cell>
          <cell r="G218" t="str">
            <v>进风格栅/9K窗机07A款</v>
          </cell>
          <cell r="H218" t="str">
            <v xml:space="preserve">窗机
</v>
          </cell>
          <cell r="I218" t="str">
            <v>否</v>
          </cell>
          <cell r="J218" t="str">
            <v>海外营销</v>
          </cell>
          <cell r="K218" t="str">
            <v>李景鹏</v>
          </cell>
        </row>
        <row r="219">
          <cell r="C219" t="str">
            <v>066807</v>
          </cell>
          <cell r="D219" t="str">
            <v>C1499</v>
          </cell>
          <cell r="E219" t="str">
            <v>1050607000001-R0</v>
          </cell>
          <cell r="F219" t="str">
            <v>塑料</v>
          </cell>
          <cell r="G219" t="str">
            <v>07款N面板进风格栅/9K窗机N内核</v>
          </cell>
          <cell r="H219" t="str">
            <v xml:space="preserve">窗机
</v>
          </cell>
          <cell r="I219" t="str">
            <v>否</v>
          </cell>
          <cell r="J219" t="str">
            <v>海外营销</v>
          </cell>
          <cell r="K219" t="str">
            <v>李景鹏</v>
          </cell>
        </row>
        <row r="220">
          <cell r="C220" t="str">
            <v>069619</v>
          </cell>
          <cell r="D220" t="str">
            <v>C1597</v>
          </cell>
          <cell r="E220" t="str">
            <v>A050607000033-R0（A050607000032-R0单体）</v>
          </cell>
          <cell r="F220" t="str">
            <v>塑料</v>
          </cell>
          <cell r="G220" t="str">
            <v>9K窗机08款进风格栅</v>
          </cell>
          <cell r="H220" t="str">
            <v xml:space="preserve">窗机
</v>
          </cell>
          <cell r="I220" t="str">
            <v>否</v>
          </cell>
          <cell r="J220" t="str">
            <v>海外营销</v>
          </cell>
          <cell r="K220" t="str">
            <v>李景鹏</v>
          </cell>
        </row>
        <row r="221">
          <cell r="C221" t="str">
            <v>069610</v>
          </cell>
          <cell r="D221" t="str">
            <v>C1652</v>
          </cell>
          <cell r="E221" t="str">
            <v>/</v>
          </cell>
          <cell r="F221" t="str">
            <v>塑料</v>
          </cell>
          <cell r="G221" t="str">
            <v>9K窗机07E款进风格栅</v>
          </cell>
          <cell r="H221" t="str">
            <v xml:space="preserve">窗机
</v>
          </cell>
          <cell r="I221" t="str">
            <v>否</v>
          </cell>
          <cell r="J221" t="str">
            <v>海外营销</v>
          </cell>
          <cell r="K221" t="str">
            <v>李景鹏</v>
          </cell>
        </row>
        <row r="222">
          <cell r="C222" t="str">
            <v>066339</v>
          </cell>
          <cell r="D222" t="str">
            <v>C1267</v>
          </cell>
          <cell r="E222" t="str">
            <v>394990196R</v>
          </cell>
          <cell r="F222" t="str">
            <v>塑料</v>
          </cell>
          <cell r="G222" t="str">
            <v>窗机09款过滤网</v>
          </cell>
          <cell r="H222" t="str">
            <v xml:space="preserve">窗机
</v>
          </cell>
          <cell r="I222" t="str">
            <v>是</v>
          </cell>
          <cell r="J222" t="str">
            <v>海外营销</v>
          </cell>
          <cell r="K222" t="str">
            <v>李景鹏</v>
          </cell>
        </row>
        <row r="223">
          <cell r="C223" t="str">
            <v>065349</v>
          </cell>
          <cell r="D223" t="str">
            <v>C1117</v>
          </cell>
          <cell r="E223" t="str">
            <v>/</v>
          </cell>
          <cell r="F223" t="str">
            <v>塑料</v>
          </cell>
          <cell r="G223" t="str">
            <v>07款窗机电子式控制面板模具</v>
          </cell>
          <cell r="H223" t="str">
            <v xml:space="preserve">窗机
</v>
          </cell>
          <cell r="I223" t="str">
            <v>否</v>
          </cell>
          <cell r="J223" t="str">
            <v>海外营销</v>
          </cell>
          <cell r="K223" t="str">
            <v>李景鹏</v>
          </cell>
        </row>
        <row r="224">
          <cell r="C224" t="str">
            <v>060219</v>
          </cell>
          <cell r="D224" t="str">
            <v>C0855</v>
          </cell>
          <cell r="E224" t="str">
            <v>394990076</v>
          </cell>
          <cell r="F224" t="str">
            <v>塑料</v>
          </cell>
          <cell r="G224" t="str">
            <v>07款窗机开关旋钮模具</v>
          </cell>
          <cell r="H224" t="str">
            <v xml:space="preserve">窗机
</v>
          </cell>
          <cell r="I224" t="str">
            <v>否</v>
          </cell>
          <cell r="J224" t="str">
            <v>海外营销</v>
          </cell>
          <cell r="K224" t="str">
            <v>李景鹏</v>
          </cell>
        </row>
        <row r="225">
          <cell r="C225" t="str">
            <v>0610060</v>
          </cell>
          <cell r="D225" t="str">
            <v>C1991</v>
          </cell>
          <cell r="E225" t="str">
            <v>/</v>
          </cell>
          <cell r="F225" t="str">
            <v>塑料</v>
          </cell>
          <cell r="G225" t="str">
            <v>07款窗机J系列进风格栅模具</v>
          </cell>
          <cell r="H225" t="str">
            <v xml:space="preserve">窗机
</v>
          </cell>
          <cell r="I225" t="str">
            <v>否</v>
          </cell>
          <cell r="J225" t="str">
            <v>海外营销</v>
          </cell>
          <cell r="K225" t="str">
            <v>李景鹏</v>
          </cell>
        </row>
        <row r="226">
          <cell r="C226" t="str">
            <v>0610061</v>
          </cell>
          <cell r="D226" t="str">
            <v>C1992</v>
          </cell>
          <cell r="E226" t="str">
            <v>/</v>
          </cell>
          <cell r="F226" t="str">
            <v>塑料</v>
          </cell>
          <cell r="G226" t="str">
            <v>07款窗机K系列进风格栅模具</v>
          </cell>
          <cell r="H226" t="str">
            <v xml:space="preserve">窗机
</v>
          </cell>
          <cell r="I226" t="str">
            <v>否</v>
          </cell>
          <cell r="J226" t="str">
            <v>海外营销</v>
          </cell>
          <cell r="K226" t="str">
            <v>李景鹏</v>
          </cell>
        </row>
        <row r="227">
          <cell r="C227" t="str">
            <v>0610062</v>
          </cell>
          <cell r="D227" t="str">
            <v>C1993</v>
          </cell>
          <cell r="E227" t="str">
            <v>/</v>
          </cell>
          <cell r="F227" t="str">
            <v>塑料</v>
          </cell>
          <cell r="G227" t="str">
            <v>07款窗机L系列进风格栅模具</v>
          </cell>
          <cell r="H227" t="str">
            <v xml:space="preserve">窗机
</v>
          </cell>
          <cell r="I227" t="str">
            <v>否</v>
          </cell>
          <cell r="J227" t="str">
            <v>海外营销</v>
          </cell>
          <cell r="K227" t="str">
            <v>李景鹏</v>
          </cell>
        </row>
        <row r="228">
          <cell r="C228">
            <v>62463</v>
          </cell>
          <cell r="D228" t="str">
            <v>K01091</v>
          </cell>
          <cell r="E228" t="str">
            <v>/</v>
          </cell>
          <cell r="F228" t="str">
            <v>塑料</v>
          </cell>
          <cell r="G228" t="str">
            <v>18K窗机09款过滤网模具</v>
          </cell>
          <cell r="H228" t="str">
            <v xml:space="preserve">窗机
</v>
          </cell>
          <cell r="I228" t="str">
            <v>是</v>
          </cell>
          <cell r="J228" t="str">
            <v>海外营销</v>
          </cell>
          <cell r="K228" t="str">
            <v>李景鹏</v>
          </cell>
        </row>
        <row r="229">
          <cell r="C229" t="str">
            <v>06000781</v>
          </cell>
          <cell r="D229" t="str">
            <v>C0360</v>
          </cell>
          <cell r="E229" t="str">
            <v>/</v>
          </cell>
          <cell r="F229" t="str">
            <v>塑料</v>
          </cell>
          <cell r="G229" t="str">
            <v>导风叶片模具</v>
          </cell>
          <cell r="H229" t="str">
            <v xml:space="preserve">窗机
</v>
          </cell>
          <cell r="I229" t="str">
            <v>/</v>
          </cell>
          <cell r="J229" t="str">
            <v>/</v>
          </cell>
          <cell r="K229" t="str">
            <v>/</v>
          </cell>
        </row>
        <row r="230">
          <cell r="C230" t="str">
            <v>068761</v>
          </cell>
          <cell r="D230" t="str">
            <v>CS13-108</v>
          </cell>
          <cell r="E230" t="str">
            <v>A050601001648-R0</v>
          </cell>
          <cell r="F230" t="str">
            <v>塑料</v>
          </cell>
          <cell r="G230" t="str">
            <v>Y系列145款过滤网</v>
          </cell>
          <cell r="H230" t="str">
            <v xml:space="preserve">窗机
</v>
          </cell>
          <cell r="I230" t="str">
            <v>是</v>
          </cell>
          <cell r="J230" t="str">
            <v>国内营销</v>
          </cell>
          <cell r="K230" t="str">
            <v>胡江冯</v>
          </cell>
        </row>
        <row r="231">
          <cell r="C231" t="str">
            <v>061704</v>
          </cell>
          <cell r="D231" t="str">
            <v>C0949</v>
          </cell>
          <cell r="E231" t="str">
            <v>391200128R</v>
          </cell>
          <cell r="F231" t="str">
            <v>塑料</v>
          </cell>
          <cell r="G231" t="str">
            <v>大金2007立体风连杆模具</v>
          </cell>
          <cell r="H231" t="str">
            <v xml:space="preserve">窗机
</v>
          </cell>
          <cell r="I231" t="str">
            <v>否</v>
          </cell>
          <cell r="J231" t="str">
            <v>国内营销</v>
          </cell>
          <cell r="K231" t="str">
            <v>胡江冯</v>
          </cell>
        </row>
        <row r="232">
          <cell r="C232" t="str">
            <v>/</v>
          </cell>
          <cell r="D232" t="str">
            <v>C0172</v>
          </cell>
          <cell r="E232" t="str">
            <v>391200137R</v>
          </cell>
          <cell r="F232" t="str">
            <v>塑料</v>
          </cell>
          <cell r="G232" t="str">
            <v>大连杆模具\大金2007</v>
          </cell>
          <cell r="H232" t="str">
            <v xml:space="preserve">分体
</v>
          </cell>
          <cell r="I232" t="str">
            <v>否</v>
          </cell>
          <cell r="J232" t="str">
            <v>国内营销</v>
          </cell>
          <cell r="K232" t="str">
            <v>胡江冯</v>
          </cell>
        </row>
        <row r="233">
          <cell r="C233" t="str">
            <v>060238</v>
          </cell>
          <cell r="D233" t="str">
            <v>C0910</v>
          </cell>
          <cell r="E233" t="str">
            <v>391200123R\391200114R</v>
          </cell>
          <cell r="F233" t="str">
            <v>塑料</v>
          </cell>
          <cell r="G233" t="str">
            <v>手动左右连杆模具\分体70款松下内核</v>
          </cell>
          <cell r="H233" t="str">
            <v xml:space="preserve">分体
</v>
          </cell>
          <cell r="I233" t="str">
            <v>否</v>
          </cell>
          <cell r="J233" t="str">
            <v>国内营销</v>
          </cell>
          <cell r="K233" t="str">
            <v>胡江冯</v>
          </cell>
        </row>
        <row r="234">
          <cell r="C234" t="str">
            <v>060249</v>
          </cell>
          <cell r="D234" t="str">
            <v>C0909</v>
          </cell>
          <cell r="E234" t="str">
            <v>/</v>
          </cell>
          <cell r="F234" t="str">
            <v>塑料</v>
          </cell>
          <cell r="G234" t="str">
            <v>挂壁内机电动左连杆模具</v>
          </cell>
          <cell r="H234" t="str">
            <v xml:space="preserve">分体
</v>
          </cell>
          <cell r="I234" t="str">
            <v>否</v>
          </cell>
          <cell r="J234" t="str">
            <v>海外营销</v>
          </cell>
          <cell r="K234" t="str">
            <v>李景鹏</v>
          </cell>
        </row>
        <row r="235">
          <cell r="C235" t="str">
            <v>/</v>
          </cell>
          <cell r="D235" t="str">
            <v>W0128</v>
          </cell>
          <cell r="E235" t="str">
            <v>/</v>
          </cell>
          <cell r="F235" t="str">
            <v>塑料</v>
          </cell>
          <cell r="G235" t="str">
            <v>过滤网模具/75/120柜机</v>
          </cell>
          <cell r="H235" t="str">
            <v xml:space="preserve">分体
</v>
          </cell>
          <cell r="I235" t="str">
            <v>否</v>
          </cell>
          <cell r="J235" t="str">
            <v>营销部门</v>
          </cell>
          <cell r="K235" t="str">
            <v>/</v>
          </cell>
        </row>
        <row r="236">
          <cell r="C236" t="str">
            <v>065772</v>
          </cell>
          <cell r="D236" t="str">
            <v>C1311</v>
          </cell>
          <cell r="E236" t="str">
            <v>392070018R</v>
          </cell>
          <cell r="F236" t="str">
            <v>塑料</v>
          </cell>
          <cell r="G236" t="str">
            <v>38款72柜机过滤网</v>
          </cell>
          <cell r="H236" t="str">
            <v xml:space="preserve">分体
</v>
          </cell>
          <cell r="I236" t="str">
            <v>否</v>
          </cell>
          <cell r="J236" t="str">
            <v>营销部门</v>
          </cell>
          <cell r="K236" t="str">
            <v>/</v>
          </cell>
        </row>
        <row r="237">
          <cell r="C237" t="str">
            <v>063744</v>
          </cell>
          <cell r="D237" t="str">
            <v>CG/A012608</v>
          </cell>
          <cell r="E237" t="str">
            <v>392130226R</v>
          </cell>
          <cell r="F237" t="str">
            <v>塑料</v>
          </cell>
          <cell r="G237" t="str">
            <v>横向导风条摇臂模具\72柜机30款</v>
          </cell>
          <cell r="H237" t="str">
            <v xml:space="preserve">分体
</v>
          </cell>
          <cell r="I237" t="str">
            <v>否</v>
          </cell>
          <cell r="J237" t="str">
            <v>国内营销</v>
          </cell>
          <cell r="K237" t="str">
            <v>胡江冯</v>
          </cell>
        </row>
        <row r="238">
          <cell r="C238" t="str">
            <v>/</v>
          </cell>
          <cell r="D238" t="str">
            <v>W0228</v>
          </cell>
          <cell r="E238" t="str">
            <v>/</v>
          </cell>
          <cell r="F238" t="str">
            <v>塑料</v>
          </cell>
          <cell r="G238" t="str">
            <v>接水盘模具\KFR-72L</v>
          </cell>
          <cell r="H238" t="str">
            <v xml:space="preserve">柜机
</v>
          </cell>
          <cell r="I238" t="str">
            <v>否</v>
          </cell>
          <cell r="J238" t="str">
            <v>营销部门</v>
          </cell>
          <cell r="K238" t="str">
            <v>/</v>
          </cell>
        </row>
        <row r="239">
          <cell r="C239" t="str">
            <v>061988</v>
          </cell>
          <cell r="D239" t="str">
            <v>CG/A140707</v>
          </cell>
          <cell r="E239" t="str">
            <v>392140241R</v>
          </cell>
          <cell r="F239" t="str">
            <v>塑料</v>
          </cell>
          <cell r="G239" t="str">
            <v>轴套模具\51柜机30款</v>
          </cell>
          <cell r="H239" t="str">
            <v xml:space="preserve">柜机
</v>
          </cell>
          <cell r="I239" t="str">
            <v>否</v>
          </cell>
          <cell r="J239" t="str">
            <v>国内营销</v>
          </cell>
          <cell r="K239" t="str">
            <v>胡江冯</v>
          </cell>
        </row>
        <row r="240">
          <cell r="C240" t="str">
            <v>063741</v>
          </cell>
          <cell r="D240" t="str">
            <v>CG/A012308</v>
          </cell>
          <cell r="E240" t="str">
            <v>392140312R</v>
          </cell>
          <cell r="F240" t="str">
            <v>塑料</v>
          </cell>
          <cell r="G240" t="str">
            <v>下防尘网模具\72柜机37款</v>
          </cell>
          <cell r="H240" t="str">
            <v xml:space="preserve">柜机
</v>
          </cell>
          <cell r="I240" t="str">
            <v>否</v>
          </cell>
          <cell r="J240" t="str">
            <v>国内营销</v>
          </cell>
          <cell r="K240" t="str">
            <v>胡江冯</v>
          </cell>
        </row>
        <row r="241">
          <cell r="C241" t="str">
            <v>/</v>
          </cell>
          <cell r="D241" t="str">
            <v>CS1118</v>
          </cell>
          <cell r="E241" t="str">
            <v>/</v>
          </cell>
          <cell r="F241" t="str">
            <v>塑料</v>
          </cell>
          <cell r="G241" t="str">
            <v>轴套模具\38款专用</v>
          </cell>
          <cell r="H241" t="str">
            <v xml:space="preserve">柜机
</v>
          </cell>
          <cell r="I241" t="str">
            <v>否</v>
          </cell>
          <cell r="J241" t="str">
            <v>营销部门</v>
          </cell>
          <cell r="K241" t="str">
            <v>/</v>
          </cell>
        </row>
        <row r="242">
          <cell r="C242" t="str">
            <v>061700</v>
          </cell>
          <cell r="D242" t="str">
            <v>C0945</v>
          </cell>
          <cell r="E242" t="str">
            <v>391990239R</v>
          </cell>
          <cell r="F242" t="str">
            <v>塑料</v>
          </cell>
          <cell r="G242" t="str">
            <v>蒸发器塑料端板模具\大金2007</v>
          </cell>
          <cell r="H242" t="str">
            <v xml:space="preserve">柜机
</v>
          </cell>
          <cell r="I242" t="str">
            <v>否</v>
          </cell>
          <cell r="J242" t="str">
            <v>国内营销</v>
          </cell>
          <cell r="K242" t="str">
            <v>胡江冯</v>
          </cell>
        </row>
        <row r="243">
          <cell r="C243" t="str">
            <v>062187</v>
          </cell>
          <cell r="D243" t="str">
            <v>C1106</v>
          </cell>
          <cell r="E243" t="str">
            <v>/</v>
          </cell>
          <cell r="F243" t="str">
            <v>塑料</v>
          </cell>
          <cell r="G243" t="str">
            <v>摆风叶片连杆A/B模具/分体51/61内核</v>
          </cell>
          <cell r="H243" t="str">
            <v>柜机</v>
          </cell>
          <cell r="I243" t="str">
            <v>否</v>
          </cell>
          <cell r="J243" t="str">
            <v>营销部门</v>
          </cell>
          <cell r="K243" t="str">
            <v>/</v>
          </cell>
        </row>
        <row r="244">
          <cell r="C244" t="str">
            <v>/</v>
          </cell>
          <cell r="D244" t="str">
            <v>J5218</v>
          </cell>
          <cell r="E244" t="str">
            <v>/</v>
          </cell>
          <cell r="F244" t="str">
            <v>塑料</v>
          </cell>
          <cell r="G244" t="str">
            <v>过滤网模具\51J系列</v>
          </cell>
          <cell r="H244" t="str">
            <v>柜机</v>
          </cell>
          <cell r="I244" t="str">
            <v>否</v>
          </cell>
          <cell r="J244" t="str">
            <v>营销部门</v>
          </cell>
          <cell r="K244" t="str">
            <v>/</v>
          </cell>
        </row>
        <row r="245">
          <cell r="C245" t="str">
            <v>06001236</v>
          </cell>
          <cell r="D245" t="str">
            <v>C0708</v>
          </cell>
          <cell r="E245" t="str">
            <v>/</v>
          </cell>
          <cell r="F245" t="str">
            <v>塑料</v>
          </cell>
          <cell r="G245" t="str">
            <v>电控板支架模具/移动空调11/14款</v>
          </cell>
          <cell r="H245" t="str">
            <v>其他（19套）</v>
          </cell>
          <cell r="I245" t="str">
            <v>否</v>
          </cell>
          <cell r="J245" t="str">
            <v>海外营销</v>
          </cell>
          <cell r="K245" t="str">
            <v>李景鹏</v>
          </cell>
        </row>
        <row r="246">
          <cell r="C246" t="str">
            <v>06001239</v>
          </cell>
          <cell r="D246" t="str">
            <v>C0613</v>
          </cell>
          <cell r="E246" t="str">
            <v>/</v>
          </cell>
          <cell r="F246" t="str">
            <v>塑料</v>
          </cell>
          <cell r="G246" t="str">
            <v>过滤网模具/移动空调14款</v>
          </cell>
          <cell r="H246" t="str">
            <v>其他（19套）</v>
          </cell>
          <cell r="I246" t="str">
            <v>否</v>
          </cell>
          <cell r="J246" t="str">
            <v>海外营销</v>
          </cell>
          <cell r="K246" t="str">
            <v>李景鹏</v>
          </cell>
        </row>
        <row r="247">
          <cell r="C247" t="str">
            <v>06001240</v>
          </cell>
          <cell r="D247" t="str">
            <v>C0614</v>
          </cell>
          <cell r="E247" t="str">
            <v>/</v>
          </cell>
          <cell r="F247" t="str">
            <v>塑料</v>
          </cell>
          <cell r="G247" t="str">
            <v>过线盖模具/移动空调14款</v>
          </cell>
          <cell r="H247" t="str">
            <v>其他（19套）</v>
          </cell>
          <cell r="I247" t="str">
            <v>否</v>
          </cell>
          <cell r="J247" t="str">
            <v>海外营销</v>
          </cell>
          <cell r="K247" t="str">
            <v>李景鹏</v>
          </cell>
        </row>
        <row r="248">
          <cell r="C248" t="str">
            <v>062234</v>
          </cell>
          <cell r="D248" t="str">
            <v>C1107</v>
          </cell>
          <cell r="E248" t="str">
            <v>/</v>
          </cell>
          <cell r="F248" t="str">
            <v>塑料</v>
          </cell>
          <cell r="G248" t="str">
            <v>GP1中框螺钉盖模具/P系列/瓷白色</v>
          </cell>
          <cell r="H248" t="str">
            <v>其他（19套）</v>
          </cell>
          <cell r="I248" t="str">
            <v>否</v>
          </cell>
          <cell r="J248" t="str">
            <v>海外营销</v>
          </cell>
          <cell r="K248" t="str">
            <v>李景鹏</v>
          </cell>
        </row>
        <row r="249">
          <cell r="C249" t="str">
            <v>062189</v>
          </cell>
          <cell r="D249" t="str">
            <v>C1109</v>
          </cell>
          <cell r="E249" t="str">
            <v>/</v>
          </cell>
          <cell r="F249" t="str">
            <v>塑料</v>
          </cell>
          <cell r="G249" t="str">
            <v>P系列叶片固定卡条模具</v>
          </cell>
          <cell r="H249" t="str">
            <v>其他（19套）</v>
          </cell>
          <cell r="I249" t="str">
            <v>否</v>
          </cell>
          <cell r="J249" t="str">
            <v>海外营销</v>
          </cell>
          <cell r="K249" t="str">
            <v>李景鹏</v>
          </cell>
        </row>
        <row r="250">
          <cell r="C250" t="str">
            <v>068443</v>
          </cell>
          <cell r="D250" t="str">
            <v>C1684</v>
          </cell>
          <cell r="E250" t="str">
            <v>/</v>
          </cell>
          <cell r="F250" t="str">
            <v>塑料</v>
          </cell>
          <cell r="G250" t="str">
            <v>P系列摆风连杆A/B模具</v>
          </cell>
          <cell r="H250" t="str">
            <v>其他（19套）</v>
          </cell>
          <cell r="I250" t="str">
            <v>否</v>
          </cell>
          <cell r="J250" t="str">
            <v>海外营销</v>
          </cell>
          <cell r="K250" t="str">
            <v>李景鹏</v>
          </cell>
        </row>
        <row r="251">
          <cell r="C251" t="str">
            <v>061698</v>
          </cell>
          <cell r="D251" t="str">
            <v>C0943</v>
          </cell>
          <cell r="E251" t="str">
            <v>A050966000002-R0</v>
          </cell>
          <cell r="F251" t="str">
            <v>塑料</v>
          </cell>
          <cell r="G251" t="str">
            <v>大金2007导风条A模具</v>
          </cell>
          <cell r="H251" t="str">
            <v>其他（19套）</v>
          </cell>
          <cell r="I251" t="str">
            <v>否</v>
          </cell>
          <cell r="J251" t="str">
            <v>国内营销</v>
          </cell>
          <cell r="K251" t="str">
            <v>胡江冯</v>
          </cell>
        </row>
        <row r="252">
          <cell r="C252" t="str">
            <v>068459</v>
          </cell>
          <cell r="D252" t="str">
            <v>CS13-046</v>
          </cell>
          <cell r="E252" t="str">
            <v>/</v>
          </cell>
          <cell r="F252" t="str">
            <v>塑料</v>
          </cell>
          <cell r="G252" t="str">
            <v>7号显示盒模具</v>
          </cell>
          <cell r="H252" t="str">
            <v>其他（19套）</v>
          </cell>
          <cell r="I252" t="str">
            <v>/</v>
          </cell>
          <cell r="J252" t="str">
            <v>/</v>
          </cell>
          <cell r="K252" t="str">
            <v>/</v>
          </cell>
        </row>
        <row r="253">
          <cell r="C253" t="str">
            <v>067247</v>
          </cell>
          <cell r="D253" t="str">
            <v>C1514</v>
          </cell>
          <cell r="E253" t="str">
            <v>391200133R(A)/391200134R(B)</v>
          </cell>
          <cell r="F253" t="str">
            <v>塑料</v>
          </cell>
          <cell r="G253" t="str">
            <v>P系列导风叶片模具</v>
          </cell>
          <cell r="H253" t="str">
            <v>其他（19套）</v>
          </cell>
          <cell r="I253" t="str">
            <v>否</v>
          </cell>
          <cell r="J253" t="str">
            <v>海外营销</v>
          </cell>
          <cell r="K253" t="str">
            <v>李景鹏</v>
          </cell>
        </row>
        <row r="254">
          <cell r="C254" t="str">
            <v>/</v>
          </cell>
          <cell r="D254" t="str">
            <v>C1650</v>
          </cell>
          <cell r="E254" t="str">
            <v>392130008R</v>
          </cell>
          <cell r="F254" t="str">
            <v>塑料</v>
          </cell>
          <cell r="G254" t="str">
            <v>2P柜机33款竖导风条B模模具</v>
          </cell>
          <cell r="H254" t="str">
            <v>其他（19套）</v>
          </cell>
          <cell r="I254" t="str">
            <v>否</v>
          </cell>
          <cell r="J254" t="str">
            <v>采购</v>
          </cell>
          <cell r="K254" t="str">
            <v>/</v>
          </cell>
        </row>
        <row r="255">
          <cell r="C255" t="str">
            <v>062421</v>
          </cell>
          <cell r="D255" t="str">
            <v>C1110</v>
          </cell>
          <cell r="E255" t="str">
            <v>/</v>
          </cell>
          <cell r="F255" t="str">
            <v>塑料</v>
          </cell>
          <cell r="G255" t="str">
            <v>P系列轴套模具</v>
          </cell>
          <cell r="H255" t="str">
            <v>其他（19套）</v>
          </cell>
          <cell r="I255" t="str">
            <v>否</v>
          </cell>
          <cell r="J255" t="str">
            <v>海外营销</v>
          </cell>
          <cell r="K255" t="str">
            <v>李景鹏</v>
          </cell>
        </row>
        <row r="256">
          <cell r="C256" t="str">
            <v>069652</v>
          </cell>
          <cell r="D256" t="str">
            <v>C1893</v>
          </cell>
          <cell r="E256" t="str">
            <v>A050607000198-A0</v>
          </cell>
          <cell r="F256" t="str">
            <v>塑料</v>
          </cell>
          <cell r="G256" t="str">
            <v>U系列过滤网模具</v>
          </cell>
          <cell r="H256" t="str">
            <v>其他（19套）</v>
          </cell>
          <cell r="I256" t="str">
            <v>是</v>
          </cell>
          <cell r="J256" t="str">
            <v>海外营销</v>
          </cell>
          <cell r="K256" t="str">
            <v>李景鹏</v>
          </cell>
        </row>
        <row r="257">
          <cell r="C257" t="str">
            <v>/</v>
          </cell>
          <cell r="D257" t="str">
            <v>W0047</v>
          </cell>
          <cell r="E257" t="str">
            <v>/</v>
          </cell>
          <cell r="F257" t="str">
            <v>塑料</v>
          </cell>
          <cell r="G257" t="str">
            <v>2P柜机过滤网模具</v>
          </cell>
          <cell r="H257" t="str">
            <v>其他（19套）</v>
          </cell>
          <cell r="I257" t="str">
            <v>否</v>
          </cell>
          <cell r="J257" t="str">
            <v>营销部门</v>
          </cell>
          <cell r="K257" t="str">
            <v>/</v>
          </cell>
        </row>
        <row r="258">
          <cell r="C258" t="str">
            <v>/</v>
          </cell>
          <cell r="D258" t="str">
            <v>CS15-168（PP-DGG1D5694）</v>
          </cell>
          <cell r="E258" t="str">
            <v>/</v>
          </cell>
          <cell r="F258" t="str">
            <v>塑料</v>
          </cell>
          <cell r="G258" t="str">
            <v>塑料左端板模具/1D内核</v>
          </cell>
          <cell r="H258" t="str">
            <v>其他（19套）</v>
          </cell>
          <cell r="I258" t="str">
            <v>否</v>
          </cell>
          <cell r="J258" t="str">
            <v>营销部门</v>
          </cell>
          <cell r="K258" t="str">
            <v>/</v>
          </cell>
        </row>
        <row r="259">
          <cell r="C259" t="str">
            <v>/</v>
          </cell>
          <cell r="D259" t="str">
            <v>C1622/CS11-134</v>
          </cell>
          <cell r="E259" t="str">
            <v>/</v>
          </cell>
          <cell r="F259" t="str">
            <v>塑料</v>
          </cell>
          <cell r="G259" t="str">
            <v>移动空调18款上过滤网模具</v>
          </cell>
          <cell r="H259" t="str">
            <v>其他（19套）</v>
          </cell>
          <cell r="I259" t="str">
            <v>是</v>
          </cell>
          <cell r="J259" t="str">
            <v>海外营销</v>
          </cell>
          <cell r="K259" t="str">
            <v>李景鹏</v>
          </cell>
        </row>
        <row r="260">
          <cell r="C260" t="str">
            <v>/</v>
          </cell>
          <cell r="D260" t="str">
            <v>C1623/CS11-135</v>
          </cell>
          <cell r="E260" t="str">
            <v>/</v>
          </cell>
          <cell r="F260" t="str">
            <v>塑料</v>
          </cell>
          <cell r="G260" t="str">
            <v>移动空调18款下过滤网模具</v>
          </cell>
          <cell r="H260" t="str">
            <v>其他（19套）</v>
          </cell>
          <cell r="I260" t="str">
            <v>是</v>
          </cell>
          <cell r="J260" t="str">
            <v>海外营销</v>
          </cell>
          <cell r="K260" t="str">
            <v>李景鹏</v>
          </cell>
        </row>
        <row r="261">
          <cell r="C261" t="str">
            <v>/</v>
          </cell>
          <cell r="D261" t="str">
            <v>C0626</v>
          </cell>
          <cell r="E261">
            <v>395990195</v>
          </cell>
          <cell r="F261" t="str">
            <v>塑料</v>
          </cell>
          <cell r="G261" t="str">
            <v>接收窗/移动14款/茶色AS</v>
          </cell>
          <cell r="H261" t="str">
            <v>14款</v>
          </cell>
          <cell r="I261" t="str">
            <v>否</v>
          </cell>
          <cell r="J261" t="str">
            <v>海外营销</v>
          </cell>
          <cell r="K261" t="str">
            <v>李景鹏</v>
          </cell>
        </row>
        <row r="262">
          <cell r="C262" t="str">
            <v>06000843</v>
          </cell>
          <cell r="D262" t="str">
            <v>C0328</v>
          </cell>
          <cell r="E262" t="str">
            <v>100110036B</v>
          </cell>
          <cell r="F262" t="str">
            <v>塑料</v>
          </cell>
          <cell r="G262" t="str">
            <v>70机50款透明镜</v>
          </cell>
          <cell r="H262" t="str">
            <v>70机</v>
          </cell>
          <cell r="I262" t="str">
            <v>否</v>
          </cell>
          <cell r="J262" t="str">
            <v>营销部门</v>
          </cell>
          <cell r="K262" t="str">
            <v>/</v>
          </cell>
        </row>
        <row r="263">
          <cell r="C263" t="str">
            <v>06000350</v>
          </cell>
          <cell r="D263" t="str">
            <v>A0523</v>
          </cell>
          <cell r="E263" t="str">
            <v>109999A008B</v>
          </cell>
          <cell r="F263" t="str">
            <v>塑料</v>
          </cell>
          <cell r="G263" t="str">
            <v>天花机接收窗片</v>
          </cell>
          <cell r="H263" t="str">
            <v>天花机</v>
          </cell>
          <cell r="I263" t="str">
            <v>否</v>
          </cell>
          <cell r="J263" t="str">
            <v>营销部门</v>
          </cell>
          <cell r="K263" t="str">
            <v>/</v>
          </cell>
        </row>
        <row r="264">
          <cell r="C264" t="str">
            <v>060125</v>
          </cell>
          <cell r="D264" t="str">
            <v>CG/A070206</v>
          </cell>
          <cell r="E264" t="str">
            <v>391220096R</v>
          </cell>
          <cell r="F264" t="str">
            <v>塑料</v>
          </cell>
          <cell r="G264" t="str">
            <v>显示装饰片\79款418无喷涂\AS\茶色</v>
          </cell>
          <cell r="H264" t="str">
            <v>79款</v>
          </cell>
          <cell r="I264" t="str">
            <v>否</v>
          </cell>
          <cell r="J264" t="str">
            <v>营销部门</v>
          </cell>
          <cell r="K264" t="str">
            <v>/</v>
          </cell>
        </row>
        <row r="265">
          <cell r="C265" t="str">
            <v>/</v>
          </cell>
          <cell r="D265" t="str">
            <v>A090206</v>
          </cell>
          <cell r="E265" t="str">
            <v>391220106R</v>
          </cell>
          <cell r="F265" t="str">
            <v>塑料</v>
          </cell>
          <cell r="G265" t="str">
            <v>显示装饰茶色透明片\分体79款70机12±3%</v>
          </cell>
          <cell r="H265" t="str">
            <v>79款</v>
          </cell>
          <cell r="I265" t="str">
            <v>否</v>
          </cell>
          <cell r="J265" t="str">
            <v>营销部门</v>
          </cell>
          <cell r="K265" t="str">
            <v>/</v>
          </cell>
        </row>
        <row r="266">
          <cell r="C266" t="str">
            <v>/</v>
          </cell>
          <cell r="D266" t="str">
            <v>C1067</v>
          </cell>
          <cell r="E266" t="str">
            <v xml:space="preserve">391220252B </v>
          </cell>
          <cell r="F266" t="str">
            <v>塑料</v>
          </cell>
          <cell r="G266" t="str">
            <v>93款显示装饰片/P.M.V内核</v>
          </cell>
          <cell r="H266" t="str">
            <v>93款</v>
          </cell>
          <cell r="I266" t="str">
            <v>否</v>
          </cell>
          <cell r="J266" t="str">
            <v>营销部门</v>
          </cell>
          <cell r="K266" t="str">
            <v>/</v>
          </cell>
        </row>
        <row r="267">
          <cell r="C267" t="str">
            <v>/</v>
          </cell>
          <cell r="D267" t="str">
            <v>ZC1860</v>
          </cell>
          <cell r="E267" t="str">
            <v>391220163R</v>
          </cell>
          <cell r="F267" t="str">
            <v>塑料</v>
          </cell>
          <cell r="G267" t="str">
            <v>GM接收透明窗A\分体73款松下内核\AS深茶色</v>
          </cell>
          <cell r="H267" t="str">
            <v>79款</v>
          </cell>
          <cell r="I267" t="str">
            <v>否</v>
          </cell>
          <cell r="J267" t="str">
            <v>海外营销</v>
          </cell>
          <cell r="K267" t="str">
            <v>李景鹏</v>
          </cell>
        </row>
        <row r="268">
          <cell r="C268" t="str">
            <v>/</v>
          </cell>
          <cell r="D268" t="str">
            <v>Ｃ0955</v>
          </cell>
          <cell r="E268" t="str">
            <v>391220154B</v>
          </cell>
          <cell r="F268" t="str">
            <v>塑料</v>
          </cell>
          <cell r="G268" t="str">
            <v>大金2007 / 81款显示镜面片/AS绿色</v>
          </cell>
          <cell r="H268" t="str">
            <v>V内核</v>
          </cell>
          <cell r="I268" t="str">
            <v>否</v>
          </cell>
          <cell r="J268" t="str">
            <v>海外营销</v>
          </cell>
          <cell r="K268" t="str">
            <v>李景鹏</v>
          </cell>
        </row>
        <row r="269">
          <cell r="C269" t="str">
            <v>063816</v>
          </cell>
          <cell r="D269" t="str">
            <v>C1153</v>
          </cell>
          <cell r="E269" t="str">
            <v>391220281B</v>
          </cell>
          <cell r="F269" t="str">
            <v>塑料</v>
          </cell>
          <cell r="G269" t="str">
            <v>98款透明镜AS茶色(M,V,P,W通用)</v>
          </cell>
          <cell r="H269" t="str">
            <v>98款</v>
          </cell>
          <cell r="I269" t="str">
            <v>是</v>
          </cell>
          <cell r="J269" t="str">
            <v>海外营销</v>
          </cell>
          <cell r="K269" t="str">
            <v>李景鹏</v>
          </cell>
        </row>
        <row r="270">
          <cell r="C270" t="str">
            <v>066821</v>
          </cell>
          <cell r="D270" t="str">
            <v>C1438</v>
          </cell>
          <cell r="E270" t="str">
            <v>391220534R</v>
          </cell>
          <cell r="F270" t="str">
            <v>塑料</v>
          </cell>
          <cell r="G270" t="str">
            <v>透明镜片M117款茶色\AS</v>
          </cell>
          <cell r="H270" t="str">
            <v>M内核</v>
          </cell>
          <cell r="I270" t="str">
            <v>否</v>
          </cell>
          <cell r="J270" t="str">
            <v>海外营销</v>
          </cell>
          <cell r="K270" t="str">
            <v>李景鹏</v>
          </cell>
        </row>
        <row r="271">
          <cell r="C271" t="str">
            <v>066822</v>
          </cell>
          <cell r="D271" t="str">
            <v>C1439</v>
          </cell>
          <cell r="E271" t="str">
            <v>391220536R</v>
          </cell>
          <cell r="F271" t="str">
            <v>塑料</v>
          </cell>
          <cell r="G271" t="str">
            <v>显示镜片CS-61H3-P117A+7.1-1-2\AS\茶色</v>
          </cell>
          <cell r="H271" t="str">
            <v>W内核</v>
          </cell>
          <cell r="I271" t="str">
            <v>否</v>
          </cell>
          <cell r="J271" t="str">
            <v>海外营销</v>
          </cell>
          <cell r="K271" t="str">
            <v>李景鹏</v>
          </cell>
        </row>
        <row r="272">
          <cell r="C272" t="str">
            <v>067323</v>
          </cell>
          <cell r="D272" t="str">
            <v>CS10-110</v>
          </cell>
          <cell r="E272" t="str">
            <v>391220557R</v>
          </cell>
          <cell r="F272" t="str">
            <v>塑料</v>
          </cell>
          <cell r="G272" t="str">
            <v>GM1显示镜片CS-35H3-M123A+7.1-3\123款\AS\茶色</v>
          </cell>
          <cell r="H272" t="str">
            <v>M内核</v>
          </cell>
          <cell r="I272" t="str">
            <v>否</v>
          </cell>
          <cell r="J272" t="str">
            <v>海外营销</v>
          </cell>
          <cell r="K272" t="str">
            <v>李景鹏</v>
          </cell>
        </row>
        <row r="273">
          <cell r="C273" t="str">
            <v>066940</v>
          </cell>
          <cell r="D273" t="str">
            <v>CS10-093</v>
          </cell>
          <cell r="E273" t="str">
            <v>391220561R</v>
          </cell>
          <cell r="F273" t="str">
            <v>塑料</v>
          </cell>
          <cell r="G273" t="str">
            <v>显示镜片CS-35H3-V118A+7.1.2\AS\茶色</v>
          </cell>
          <cell r="H273" t="str">
            <v>V内核</v>
          </cell>
          <cell r="I273" t="str">
            <v>否</v>
          </cell>
          <cell r="J273" t="str">
            <v>海外营销</v>
          </cell>
          <cell r="K273" t="str">
            <v>李景鹏</v>
          </cell>
        </row>
        <row r="274">
          <cell r="C274" t="str">
            <v>066826</v>
          </cell>
          <cell r="D274" t="str">
            <v>C1453</v>
          </cell>
          <cell r="E274" t="str">
            <v>391990317R</v>
          </cell>
          <cell r="F274" t="str">
            <v>塑料</v>
          </cell>
          <cell r="G274" t="str">
            <v>透明镜片CS-61H3-P116A+7.1-2\茶色</v>
          </cell>
          <cell r="H274" t="str">
            <v>M内核</v>
          </cell>
          <cell r="I274" t="str">
            <v>否</v>
          </cell>
          <cell r="J274" t="str">
            <v>海外营销</v>
          </cell>
          <cell r="K274" t="str">
            <v>李景鹏</v>
          </cell>
        </row>
        <row r="275">
          <cell r="C275" t="str">
            <v>066820</v>
          </cell>
          <cell r="D275" t="str">
            <v>C1437</v>
          </cell>
          <cell r="E275" t="str">
            <v>391990320R</v>
          </cell>
          <cell r="F275" t="str">
            <v>塑料</v>
          </cell>
          <cell r="G275" t="str">
            <v>显示镜片CS-35H2-V117AB+7.1.2</v>
          </cell>
          <cell r="H275" t="str">
            <v>V内核</v>
          </cell>
          <cell r="I275" t="str">
            <v>否</v>
          </cell>
          <cell r="J275" t="str">
            <v>海外营销</v>
          </cell>
          <cell r="K275" t="str">
            <v>李景鹏</v>
          </cell>
        </row>
        <row r="276">
          <cell r="C276" t="str">
            <v>/</v>
          </cell>
          <cell r="D276" t="str">
            <v>C5191</v>
          </cell>
          <cell r="E276" t="str">
            <v>391990321R</v>
          </cell>
          <cell r="F276" t="str">
            <v>塑料</v>
          </cell>
          <cell r="G276" t="str">
            <v>显示片CS-70H3-W119+7.1-3</v>
          </cell>
          <cell r="H276" t="str">
            <v>W内核</v>
          </cell>
          <cell r="I276" t="str">
            <v>否</v>
          </cell>
          <cell r="J276" t="str">
            <v>海外营销</v>
          </cell>
          <cell r="K276" t="str">
            <v>李景鹏</v>
          </cell>
        </row>
        <row r="277">
          <cell r="C277" t="str">
            <v>/</v>
          </cell>
          <cell r="D277" t="str">
            <v>C10-111</v>
          </cell>
          <cell r="E277" t="str">
            <v>391990323R</v>
          </cell>
          <cell r="F277" t="str">
            <v>塑料</v>
          </cell>
          <cell r="G277" t="str">
            <v>显示镜面片CS-70H3-W123AA+7.1-3</v>
          </cell>
          <cell r="H277" t="e">
            <v>#N/A</v>
          </cell>
          <cell r="I277" t="str">
            <v>否</v>
          </cell>
          <cell r="J277" t="str">
            <v>海外营销</v>
          </cell>
          <cell r="K277" t="str">
            <v>李景鹏</v>
          </cell>
        </row>
        <row r="278">
          <cell r="C278" t="str">
            <v>066942</v>
          </cell>
          <cell r="D278" t="str">
            <v>CS10-095</v>
          </cell>
          <cell r="E278" t="str">
            <v>391990322R</v>
          </cell>
          <cell r="F278" t="str">
            <v>塑料</v>
          </cell>
          <cell r="G278" t="str">
            <v>显示片CS-70H3-W118AA+7.1-3</v>
          </cell>
          <cell r="H278" t="str">
            <v>W内核</v>
          </cell>
          <cell r="I278" t="str">
            <v>否</v>
          </cell>
          <cell r="J278" t="str">
            <v>海外营销</v>
          </cell>
          <cell r="K278" t="str">
            <v>李景鹏</v>
          </cell>
        </row>
        <row r="279">
          <cell r="C279" t="str">
            <v>068953</v>
          </cell>
          <cell r="D279" t="str">
            <v>CS13-331</v>
          </cell>
          <cell r="E279" t="str">
            <v>A050601002073-RO</v>
          </cell>
          <cell r="F279" t="str">
            <v>塑料</v>
          </cell>
          <cell r="G279" t="str">
            <v>188款-电动摆风叶片1310013</v>
          </cell>
          <cell r="H279" t="str">
            <v>188、189款</v>
          </cell>
          <cell r="I279" t="str">
            <v>否</v>
          </cell>
          <cell r="J279" t="str">
            <v>国内营销</v>
          </cell>
          <cell r="K279" t="str">
            <v>胡江冯</v>
          </cell>
        </row>
        <row r="280">
          <cell r="C280" t="str">
            <v>069207</v>
          </cell>
          <cell r="D280" t="str">
            <v>CS13-313</v>
          </cell>
          <cell r="E280" t="str">
            <v>A050699000250-RO</v>
          </cell>
          <cell r="F280" t="str">
            <v>塑料</v>
          </cell>
          <cell r="G280" t="str">
            <v>柜机88款-过滤网</v>
          </cell>
          <cell r="H280" t="str">
            <v>88款</v>
          </cell>
          <cell r="I280" t="str">
            <v>否</v>
          </cell>
          <cell r="J280" t="str">
            <v>国内营销</v>
          </cell>
          <cell r="K280" t="str">
            <v>胡江冯</v>
          </cell>
        </row>
        <row r="281">
          <cell r="C281" t="str">
            <v>069208</v>
          </cell>
          <cell r="D281">
            <v>1310049</v>
          </cell>
          <cell r="E281" t="str">
            <v>A050603000735-RO</v>
          </cell>
          <cell r="F281" t="str">
            <v>塑料</v>
          </cell>
          <cell r="G281" t="str">
            <v>柜机88款-过滤网提手/末喷涂</v>
          </cell>
          <cell r="H281" t="str">
            <v>88款</v>
          </cell>
          <cell r="I281" t="str">
            <v>否</v>
          </cell>
          <cell r="J281" t="str">
            <v>国内营销</v>
          </cell>
          <cell r="K281" t="str">
            <v>胡江冯</v>
          </cell>
        </row>
        <row r="282">
          <cell r="C282" t="str">
            <v>06000419</v>
          </cell>
          <cell r="D282" t="str">
            <v>A0077</v>
          </cell>
          <cell r="E282" t="str">
            <v>100110030R</v>
          </cell>
          <cell r="F282" t="str">
            <v>塑料</v>
          </cell>
          <cell r="G282" t="str">
            <v>装饰条/分体50款418/ROHS</v>
          </cell>
          <cell r="H282" t="str">
            <v>418中显</v>
          </cell>
          <cell r="I282" t="str">
            <v>否</v>
          </cell>
          <cell r="J282" t="str">
            <v>海外营销</v>
          </cell>
          <cell r="K282" t="str">
            <v>李景鹏</v>
          </cell>
        </row>
        <row r="283">
          <cell r="C283" t="str">
            <v>061696</v>
          </cell>
          <cell r="D283" t="str">
            <v>C0941</v>
          </cell>
          <cell r="E283" t="str">
            <v>391220151R</v>
          </cell>
          <cell r="F283" t="str">
            <v>塑料</v>
          </cell>
          <cell r="G283" t="str">
            <v>面板装饰环/分体75款大金2007/ABS电镀ROHS</v>
          </cell>
          <cell r="H283" t="str">
            <v>V内核</v>
          </cell>
          <cell r="I283" t="str">
            <v>否</v>
          </cell>
          <cell r="J283" t="str">
            <v>营销部门</v>
          </cell>
          <cell r="K283" t="str">
            <v>/</v>
          </cell>
        </row>
        <row r="284">
          <cell r="C284" t="str">
            <v>068468</v>
          </cell>
          <cell r="D284" t="str">
            <v>CS13-213</v>
          </cell>
          <cell r="E284" t="str">
            <v>A050601001255-B0</v>
          </cell>
          <cell r="F284" t="str">
            <v>塑料</v>
          </cell>
          <cell r="G284" t="str">
            <v>电镀条CS-35H3-VC151A+7.1.3</v>
          </cell>
          <cell r="H284" t="str">
            <v>V127</v>
          </cell>
          <cell r="I284" t="str">
            <v>否</v>
          </cell>
          <cell r="J284" t="str">
            <v>海外营销</v>
          </cell>
          <cell r="K284" t="str">
            <v>李景鹏</v>
          </cell>
        </row>
        <row r="285">
          <cell r="C285" t="str">
            <v>069196</v>
          </cell>
          <cell r="D285" t="str">
            <v>CS13-303</v>
          </cell>
          <cell r="E285" t="str">
            <v>A050603000479-RO</v>
          </cell>
          <cell r="F285" t="str">
            <v>塑料</v>
          </cell>
          <cell r="G285" t="str">
            <v>88柜机导风叶片</v>
          </cell>
          <cell r="H285" t="str">
            <v>88款</v>
          </cell>
          <cell r="I285" t="str">
            <v>否</v>
          </cell>
          <cell r="J285" t="str">
            <v>国内营销</v>
          </cell>
          <cell r="K285" t="str">
            <v>胡江冯</v>
          </cell>
        </row>
        <row r="286">
          <cell r="C286" t="str">
            <v>069515</v>
          </cell>
          <cell r="D286" t="str">
            <v>CS14-102</v>
          </cell>
          <cell r="E286" t="str">
            <v>A050601002458-RO</v>
          </cell>
          <cell r="F286" t="str">
            <v>塑料</v>
          </cell>
          <cell r="G286" t="str">
            <v>1B系列窝舌</v>
          </cell>
          <cell r="H286" t="str">
            <v>1B</v>
          </cell>
          <cell r="I286" t="str">
            <v>否</v>
          </cell>
          <cell r="J286" t="str">
            <v>海外营销</v>
          </cell>
          <cell r="K286" t="str">
            <v>李景鹏</v>
          </cell>
        </row>
        <row r="287">
          <cell r="C287" t="str">
            <v>/</v>
          </cell>
          <cell r="D287" t="str">
            <v>CS15-088</v>
          </cell>
          <cell r="E287" t="str">
            <v>A050601002445-RO</v>
          </cell>
          <cell r="F287" t="str">
            <v>塑料</v>
          </cell>
          <cell r="G287" t="str">
            <v>1B系列摆风叶片</v>
          </cell>
          <cell r="H287" t="str">
            <v>1B</v>
          </cell>
          <cell r="I287" t="str">
            <v>否</v>
          </cell>
          <cell r="J287" t="str">
            <v>海外营销</v>
          </cell>
          <cell r="K287" t="str">
            <v>李景鹏</v>
          </cell>
        </row>
        <row r="288">
          <cell r="C288" t="str">
            <v>062065</v>
          </cell>
          <cell r="D288" t="str">
            <v>C0983</v>
          </cell>
          <cell r="E288" t="str">
            <v>A050699000184-RO</v>
          </cell>
          <cell r="F288" t="str">
            <v>塑料</v>
          </cell>
          <cell r="G288" t="str">
            <v>移动空调16款-出风口</v>
          </cell>
          <cell r="H288" t="str">
            <v>移动16款</v>
          </cell>
          <cell r="I288" t="str">
            <v>否</v>
          </cell>
          <cell r="J288" t="str">
            <v>海外营销</v>
          </cell>
          <cell r="K288" t="str">
            <v>李景鹏</v>
          </cell>
        </row>
        <row r="289">
          <cell r="C289" t="str">
            <v>/</v>
          </cell>
          <cell r="D289" t="str">
            <v>A040309</v>
          </cell>
          <cell r="E289" t="str">
            <v>391990296R</v>
          </cell>
          <cell r="F289" t="str">
            <v>塑料</v>
          </cell>
          <cell r="G289" t="str">
            <v>GV1显示片/108款/AS/深荼色/12+-3%</v>
          </cell>
          <cell r="H289" t="e">
            <v>#N/A</v>
          </cell>
          <cell r="I289" t="str">
            <v>否</v>
          </cell>
          <cell r="J289" t="str">
            <v>海外营销</v>
          </cell>
          <cell r="K289" t="str">
            <v>李景鹏</v>
          </cell>
        </row>
        <row r="290">
          <cell r="C290" t="str">
            <v>064934</v>
          </cell>
          <cell r="D290" t="str">
            <v>C1255</v>
          </cell>
          <cell r="E290" t="str">
            <v>391220339R</v>
          </cell>
          <cell r="F290" t="str">
            <v>塑料</v>
          </cell>
          <cell r="G290" t="str">
            <v>105款镜片表面烫金/透光率22+-3%/通用</v>
          </cell>
          <cell r="H290" t="str">
            <v>M内核</v>
          </cell>
          <cell r="I290" t="str">
            <v>否</v>
          </cell>
          <cell r="J290" t="str">
            <v>海外营销</v>
          </cell>
          <cell r="K290" t="str">
            <v>李景鹏</v>
          </cell>
        </row>
        <row r="291">
          <cell r="C291" t="str">
            <v>068679</v>
          </cell>
          <cell r="D291" t="str">
            <v>CS13-029</v>
          </cell>
          <cell r="E291" t="str">
            <v>A050601000777-RO</v>
          </cell>
          <cell r="F291" t="str">
            <v>塑料</v>
          </cell>
          <cell r="G291" t="str">
            <v>装饰条CS-61H3-P134AC+7.6-2/黑色/20+-3%</v>
          </cell>
          <cell r="H291" t="str">
            <v>P124</v>
          </cell>
          <cell r="I291" t="str">
            <v>否</v>
          </cell>
          <cell r="J291" t="str">
            <v>海外营销</v>
          </cell>
          <cell r="K291" t="str">
            <v>李景鹏</v>
          </cell>
        </row>
        <row r="292">
          <cell r="C292" t="str">
            <v>068675</v>
          </cell>
          <cell r="D292" t="str">
            <v>CS13-025</v>
          </cell>
          <cell r="E292" t="str">
            <v>A050601000790-RO</v>
          </cell>
          <cell r="F292" t="str">
            <v>塑料</v>
          </cell>
          <cell r="G292" t="str">
            <v>V134装饰条</v>
          </cell>
          <cell r="H292" t="str">
            <v>V124</v>
          </cell>
          <cell r="I292" t="str">
            <v>否</v>
          </cell>
          <cell r="J292" t="str">
            <v>海外营销</v>
          </cell>
          <cell r="K292" t="str">
            <v>李景鹏</v>
          </cell>
        </row>
        <row r="293">
          <cell r="C293" t="str">
            <v>068677</v>
          </cell>
          <cell r="D293" t="str">
            <v>CS13-027</v>
          </cell>
          <cell r="E293" t="str">
            <v>A050601000794-RO</v>
          </cell>
          <cell r="F293" t="str">
            <v>塑料</v>
          </cell>
          <cell r="G293" t="str">
            <v>M134装饰条</v>
          </cell>
          <cell r="H293" t="str">
            <v>M124</v>
          </cell>
          <cell r="I293" t="str">
            <v>否</v>
          </cell>
          <cell r="J293" t="str">
            <v>海外营销</v>
          </cell>
          <cell r="K293" t="str">
            <v>李景鹏</v>
          </cell>
        </row>
        <row r="294">
          <cell r="C294" t="str">
            <v>067851</v>
          </cell>
          <cell r="D294" t="str">
            <v>CS10-109/C1593</v>
          </cell>
          <cell r="E294" t="str">
            <v>A050601000467-R0</v>
          </cell>
          <cell r="F294" t="str">
            <v>塑料</v>
          </cell>
          <cell r="G294" t="str">
            <v>显示片CS-35H3-V123AB装饰条</v>
          </cell>
          <cell r="H294" t="str">
            <v>V123B</v>
          </cell>
          <cell r="I294" t="str">
            <v>否</v>
          </cell>
          <cell r="J294" t="str">
            <v>海外营销</v>
          </cell>
          <cell r="K294" t="str">
            <v>李景鹏</v>
          </cell>
        </row>
        <row r="295">
          <cell r="C295" t="str">
            <v>062377</v>
          </cell>
          <cell r="D295" t="str">
            <v>C1126</v>
          </cell>
          <cell r="E295" t="str">
            <v>391030048B</v>
          </cell>
          <cell r="F295" t="str">
            <v>塑料</v>
          </cell>
          <cell r="G295" t="str">
            <v>95款透明镜片(M/P/V95通用)</v>
          </cell>
          <cell r="H295" t="str">
            <v>W内核</v>
          </cell>
          <cell r="I295" t="str">
            <v>否</v>
          </cell>
          <cell r="J295" t="str">
            <v>海外营销</v>
          </cell>
          <cell r="K295" t="str">
            <v>李景鹏</v>
          </cell>
        </row>
        <row r="296">
          <cell r="C296" t="str">
            <v>064934</v>
          </cell>
          <cell r="D296" t="str">
            <v>C1255</v>
          </cell>
          <cell r="E296" t="str">
            <v>391220339B</v>
          </cell>
          <cell r="F296" t="str">
            <v>塑料</v>
          </cell>
          <cell r="G296" t="str">
            <v>105款镜片/AS茶色M.P.V通用</v>
          </cell>
          <cell r="H296" t="str">
            <v>M内核</v>
          </cell>
          <cell r="I296" t="str">
            <v>否</v>
          </cell>
          <cell r="J296" t="str">
            <v>海外营销</v>
          </cell>
          <cell r="K296" t="str">
            <v>李景鹏</v>
          </cell>
        </row>
        <row r="297">
          <cell r="C297" t="str">
            <v>062378</v>
          </cell>
          <cell r="D297" t="str">
            <v>C1127</v>
          </cell>
          <cell r="E297" t="str">
            <v>391220280B、P391220280</v>
          </cell>
          <cell r="F297" t="str">
            <v>塑料</v>
          </cell>
          <cell r="G297" t="str">
            <v>透明镜/分体95款（W内核）</v>
          </cell>
          <cell r="H297" t="str">
            <v>W内核（通用型）</v>
          </cell>
          <cell r="I297" t="str">
            <v>否</v>
          </cell>
          <cell r="J297" t="str">
            <v>海外营销</v>
          </cell>
          <cell r="K297" t="str">
            <v>李景鹏</v>
          </cell>
        </row>
        <row r="298">
          <cell r="C298" t="str">
            <v>066815</v>
          </cell>
          <cell r="D298" t="str">
            <v>CS10-016/1432</v>
          </cell>
          <cell r="E298" t="str">
            <v>391990316B</v>
          </cell>
          <cell r="F298" t="str">
            <v>塑料</v>
          </cell>
          <cell r="G298" t="str">
            <v>显示镜片CS-25H3-V77AA+7.1-2\AS</v>
          </cell>
          <cell r="H298" t="str">
            <v>V内核</v>
          </cell>
          <cell r="I298" t="str">
            <v>否</v>
          </cell>
          <cell r="J298" t="str">
            <v>海外营销</v>
          </cell>
          <cell r="K298" t="str">
            <v>李景鹏</v>
          </cell>
        </row>
        <row r="299">
          <cell r="C299" t="str">
            <v>06000308</v>
          </cell>
          <cell r="D299" t="str">
            <v>W0139</v>
          </cell>
          <cell r="E299" t="str">
            <v>/</v>
          </cell>
          <cell r="F299" t="str">
            <v>塑料</v>
          </cell>
          <cell r="G299" t="str">
            <v>418中显50款镜片/明绿</v>
          </cell>
          <cell r="H299" t="str">
            <v>3/5P柜机</v>
          </cell>
          <cell r="I299" t="str">
            <v>否</v>
          </cell>
          <cell r="J299" t="str">
            <v>营销部门</v>
          </cell>
          <cell r="K299" t="str">
            <v>/</v>
          </cell>
        </row>
        <row r="300">
          <cell r="C300" t="str">
            <v>067231</v>
          </cell>
          <cell r="D300" t="str">
            <v>CS10-008</v>
          </cell>
          <cell r="E300" t="str">
            <v>391990311R</v>
          </cell>
          <cell r="F300" t="str">
            <v>塑料</v>
          </cell>
          <cell r="G300" t="str">
            <v>显示片CS-35H2-M79AE+7.1-2</v>
          </cell>
          <cell r="H300" t="str">
            <v>M内核</v>
          </cell>
          <cell r="I300" t="str">
            <v>否</v>
          </cell>
          <cell r="J300" t="str">
            <v>海外营销</v>
          </cell>
          <cell r="K300" t="str">
            <v>李景鹏</v>
          </cell>
        </row>
        <row r="301">
          <cell r="C301" t="str">
            <v>068944</v>
          </cell>
          <cell r="D301" t="str">
            <v>CS13-322</v>
          </cell>
          <cell r="E301" t="str">
            <v>A050601002062-RO</v>
          </cell>
          <cell r="F301" t="str">
            <v>塑料</v>
          </cell>
          <cell r="G301" t="str">
            <v>右装饰板KFR-35G/GBP188+N3A2-4/姿白色</v>
          </cell>
          <cell r="H301" t="str">
            <v>188、189款</v>
          </cell>
          <cell r="I301" t="str">
            <v>否</v>
          </cell>
          <cell r="J301" t="str">
            <v>国内营销</v>
          </cell>
          <cell r="K301" t="str">
            <v>胡江冯</v>
          </cell>
        </row>
        <row r="302">
          <cell r="C302" t="str">
            <v>/</v>
          </cell>
          <cell r="D302" t="str">
            <v>J5211</v>
          </cell>
          <cell r="E302" t="str">
            <v>/</v>
          </cell>
          <cell r="F302" t="str">
            <v>塑料</v>
          </cell>
          <cell r="G302" t="str">
            <v>J左端板</v>
          </cell>
          <cell r="H302" t="e">
            <v>#N/A</v>
          </cell>
          <cell r="I302" t="str">
            <v>否</v>
          </cell>
          <cell r="J302" t="str">
            <v>营销部门</v>
          </cell>
          <cell r="K302" t="str">
            <v>/</v>
          </cell>
        </row>
        <row r="303">
          <cell r="C303" t="str">
            <v>060235</v>
          </cell>
          <cell r="D303" t="str">
            <v>C0900</v>
          </cell>
          <cell r="E303" t="str">
            <v>/</v>
          </cell>
          <cell r="F303" t="str">
            <v>塑料</v>
          </cell>
          <cell r="G303" t="str">
            <v>中框B</v>
          </cell>
          <cell r="H303" t="str">
            <v>M内核</v>
          </cell>
          <cell r="I303" t="str">
            <v>是</v>
          </cell>
          <cell r="J303" t="str">
            <v>采购</v>
          </cell>
          <cell r="K303" t="str">
            <v>/</v>
          </cell>
        </row>
        <row r="304">
          <cell r="C304" t="str">
            <v>/</v>
          </cell>
          <cell r="D304" t="str">
            <v>CG/A030214</v>
          </cell>
          <cell r="E304" t="str">
            <v>/</v>
          </cell>
          <cell r="F304" t="str">
            <v>塑料</v>
          </cell>
          <cell r="G304" t="str">
            <v>M70出风口（I模）</v>
          </cell>
          <cell r="H304" t="str">
            <v>M系列</v>
          </cell>
          <cell r="I304" t="str">
            <v>否</v>
          </cell>
          <cell r="J304" t="str">
            <v>采购</v>
          </cell>
          <cell r="K304" t="str">
            <v>/</v>
          </cell>
        </row>
        <row r="305">
          <cell r="C305" t="str">
            <v>069961</v>
          </cell>
          <cell r="D305" t="str">
            <v>NY14039</v>
          </cell>
          <cell r="E305" t="str">
            <v>A050603000716-RO</v>
          </cell>
          <cell r="F305" t="str">
            <v>塑料</v>
          </cell>
          <cell r="G305" t="str">
            <v>72款底座</v>
          </cell>
          <cell r="H305" t="str">
            <v>480柜机</v>
          </cell>
          <cell r="I305" t="str">
            <v>否</v>
          </cell>
          <cell r="J305" t="str">
            <v>国内营销</v>
          </cell>
          <cell r="K305" t="str">
            <v>胡江冯</v>
          </cell>
        </row>
        <row r="306">
          <cell r="C306" t="str">
            <v>069962</v>
          </cell>
          <cell r="D306" t="str">
            <v>NY14040</v>
          </cell>
          <cell r="E306" t="str">
            <v>A050603000711-RO</v>
          </cell>
          <cell r="F306" t="str">
            <v>塑料</v>
          </cell>
          <cell r="G306" t="str">
            <v>51款底座</v>
          </cell>
          <cell r="H306" t="str">
            <v>480柜机</v>
          </cell>
          <cell r="I306" t="str">
            <v>否</v>
          </cell>
          <cell r="J306" t="str">
            <v>国内营销</v>
          </cell>
          <cell r="K306" t="str">
            <v>胡江冯</v>
          </cell>
        </row>
        <row r="307">
          <cell r="C307" t="str">
            <v>069956</v>
          </cell>
          <cell r="D307" t="str">
            <v>NY14034</v>
          </cell>
          <cell r="E307" t="str">
            <v>A050603000724-RC</v>
          </cell>
          <cell r="F307" t="str">
            <v>塑料</v>
          </cell>
          <cell r="G307" t="str">
            <v>上面板装饰条</v>
          </cell>
          <cell r="H307" t="str">
            <v>480柜机</v>
          </cell>
          <cell r="I307" t="str">
            <v>否</v>
          </cell>
          <cell r="J307" t="str">
            <v>国内营销</v>
          </cell>
          <cell r="K307" t="str">
            <v>胡江冯</v>
          </cell>
        </row>
        <row r="308">
          <cell r="C308" t="str">
            <v>069957</v>
          </cell>
          <cell r="D308" t="str">
            <v>NY14036</v>
          </cell>
          <cell r="E308" t="str">
            <v>A050603000730-RC</v>
          </cell>
          <cell r="F308" t="str">
            <v>塑料</v>
          </cell>
          <cell r="G308" t="str">
            <v>上下面板装饰条</v>
          </cell>
          <cell r="H308" t="str">
            <v>480柜机</v>
          </cell>
          <cell r="I308" t="str">
            <v>否</v>
          </cell>
          <cell r="J308" t="str">
            <v>国内营销</v>
          </cell>
          <cell r="K308" t="str">
            <v>胡江冯</v>
          </cell>
        </row>
        <row r="309">
          <cell r="C309" t="str">
            <v>069960</v>
          </cell>
          <cell r="D309" t="str">
            <v>NY14038</v>
          </cell>
          <cell r="E309" t="str">
            <v>A050603000714-RO</v>
          </cell>
          <cell r="F309" t="str">
            <v>塑料</v>
          </cell>
          <cell r="G309" t="str">
            <v>左螺钉盖</v>
          </cell>
          <cell r="H309" t="str">
            <v>480柜机</v>
          </cell>
          <cell r="I309" t="str">
            <v>否</v>
          </cell>
          <cell r="J309" t="str">
            <v>国内营销</v>
          </cell>
          <cell r="K309" t="str">
            <v>胡江冯</v>
          </cell>
        </row>
        <row r="310">
          <cell r="C310" t="str">
            <v>069960</v>
          </cell>
          <cell r="E310" t="str">
            <v>A050603000715</v>
          </cell>
          <cell r="F310" t="str">
            <v>塑料</v>
          </cell>
          <cell r="G310" t="str">
            <v>右螺钉盖</v>
          </cell>
          <cell r="H310" t="str">
            <v>480柜机</v>
          </cell>
          <cell r="I310" t="str">
            <v>否</v>
          </cell>
          <cell r="J310" t="str">
            <v>国内营销</v>
          </cell>
          <cell r="K310" t="str">
            <v>胡江冯</v>
          </cell>
        </row>
        <row r="311">
          <cell r="C311" t="str">
            <v>069955</v>
          </cell>
          <cell r="D311" t="str">
            <v>NY14033</v>
          </cell>
          <cell r="E311" t="str">
            <v>A050603000721-RO</v>
          </cell>
          <cell r="F311" t="str">
            <v>塑料</v>
          </cell>
          <cell r="G311" t="str">
            <v>上面板组件</v>
          </cell>
          <cell r="H311" t="str">
            <v>480柜机</v>
          </cell>
          <cell r="I311" t="str">
            <v>否</v>
          </cell>
          <cell r="J311" t="str">
            <v>国内营销</v>
          </cell>
          <cell r="K311" t="str">
            <v>胡江冯</v>
          </cell>
        </row>
        <row r="312">
          <cell r="C312" t="str">
            <v>069954</v>
          </cell>
          <cell r="D312" t="str">
            <v>NY14032</v>
          </cell>
          <cell r="E312" t="str">
            <v>A050603000712-RO</v>
          </cell>
          <cell r="F312" t="str">
            <v>塑料</v>
          </cell>
          <cell r="G312" t="str">
            <v>51款顶盖板组件</v>
          </cell>
          <cell r="H312" t="str">
            <v>480柜机</v>
          </cell>
          <cell r="I312" t="str">
            <v>否</v>
          </cell>
          <cell r="J312" t="str">
            <v>国内营销</v>
          </cell>
          <cell r="K312" t="str">
            <v>胡江冯</v>
          </cell>
        </row>
        <row r="313">
          <cell r="C313" t="str">
            <v>069953</v>
          </cell>
          <cell r="D313" t="str">
            <v>NY14031</v>
          </cell>
          <cell r="E313" t="str">
            <v>A050603000719-RO</v>
          </cell>
          <cell r="F313" t="str">
            <v>塑料</v>
          </cell>
          <cell r="G313" t="str">
            <v>72款顶盖板组件</v>
          </cell>
          <cell r="H313" t="str">
            <v>480柜机</v>
          </cell>
          <cell r="I313" t="str">
            <v>否</v>
          </cell>
          <cell r="J313" t="str">
            <v>国内营销</v>
          </cell>
          <cell r="K313" t="str">
            <v>胡江冯</v>
          </cell>
        </row>
        <row r="314">
          <cell r="C314" t="str">
            <v>069958</v>
          </cell>
          <cell r="D314" t="str">
            <v>NY14035</v>
          </cell>
          <cell r="E314" t="str">
            <v>/</v>
          </cell>
          <cell r="F314" t="str">
            <v>塑料</v>
          </cell>
          <cell r="G314" t="str">
            <v>连杆</v>
          </cell>
          <cell r="H314" t="str">
            <v>480柜机</v>
          </cell>
          <cell r="I314" t="str">
            <v>否</v>
          </cell>
          <cell r="J314" t="str">
            <v>国内营销</v>
          </cell>
          <cell r="K314" t="str">
            <v>胡江冯</v>
          </cell>
        </row>
        <row r="315">
          <cell r="C315" t="str">
            <v>/</v>
          </cell>
          <cell r="D315" t="str">
            <v>C1564-F/KFR-35G/VD(V75A)</v>
          </cell>
          <cell r="E315" t="str">
            <v>/</v>
          </cell>
          <cell r="F315" t="str">
            <v>塑料</v>
          </cell>
          <cell r="G315" t="str">
            <v>GV右过滤网 F 1#</v>
          </cell>
          <cell r="H315" t="str">
            <v>V系列</v>
          </cell>
          <cell r="I315" t="str">
            <v>是</v>
          </cell>
          <cell r="J315" t="str">
            <v>采购</v>
          </cell>
          <cell r="K315" t="str">
            <v>/</v>
          </cell>
        </row>
        <row r="316">
          <cell r="C316" t="str">
            <v>062101</v>
          </cell>
          <cell r="D316" t="str">
            <v>C1023-B</v>
          </cell>
          <cell r="E316" t="str">
            <v>/</v>
          </cell>
          <cell r="F316" t="str">
            <v>塑料</v>
          </cell>
          <cell r="G316" t="str">
            <v>GV右过滤网 B 2#</v>
          </cell>
          <cell r="H316" t="str">
            <v>V系列</v>
          </cell>
          <cell r="I316" t="str">
            <v>是</v>
          </cell>
          <cell r="J316" t="str">
            <v>采购</v>
          </cell>
          <cell r="K316" t="str">
            <v>/</v>
          </cell>
        </row>
        <row r="317">
          <cell r="C317" t="str">
            <v>061701</v>
          </cell>
          <cell r="D317" t="str">
            <v>C0946-A</v>
          </cell>
          <cell r="E317" t="str">
            <v>/</v>
          </cell>
          <cell r="F317" t="str">
            <v>塑料</v>
          </cell>
          <cell r="G317" t="str">
            <v>GV右过滤网 A 3#</v>
          </cell>
          <cell r="H317" t="str">
            <v>V系列</v>
          </cell>
          <cell r="I317" t="str">
            <v>是</v>
          </cell>
          <cell r="J317" t="str">
            <v>营销部门</v>
          </cell>
          <cell r="K317" t="str">
            <v>/</v>
          </cell>
        </row>
        <row r="318">
          <cell r="C318" t="str">
            <v>065352</v>
          </cell>
          <cell r="D318" t="str">
            <v>C1098</v>
          </cell>
          <cell r="E318" t="str">
            <v>/</v>
          </cell>
          <cell r="F318" t="str">
            <v>塑料</v>
          </cell>
          <cell r="G318" t="str">
            <v>GV右过滤网 E 4#</v>
          </cell>
          <cell r="H318" t="str">
            <v>V内核</v>
          </cell>
          <cell r="I318" t="str">
            <v>是</v>
          </cell>
          <cell r="J318" t="str">
            <v>采购</v>
          </cell>
          <cell r="K318" t="str">
            <v>/</v>
          </cell>
        </row>
        <row r="319">
          <cell r="C319" t="str">
            <v>069284</v>
          </cell>
          <cell r="D319" t="str">
            <v>CS13-172</v>
          </cell>
          <cell r="E319" t="str">
            <v>A050603000351-R0</v>
          </cell>
          <cell r="F319" t="str">
            <v>塑料</v>
          </cell>
          <cell r="G319" t="str">
            <v>GV右过滤网 G 5#/常用</v>
          </cell>
          <cell r="H319" t="str">
            <v>50款柜机</v>
          </cell>
          <cell r="I319" t="str">
            <v>是</v>
          </cell>
          <cell r="J319" t="str">
            <v>采购</v>
          </cell>
          <cell r="K319" t="str">
            <v>/</v>
          </cell>
        </row>
        <row r="320">
          <cell r="C320" t="str">
            <v>060234</v>
          </cell>
          <cell r="D320" t="str">
            <v>C0903KFR-35G/MD(M71A)</v>
          </cell>
          <cell r="E320" t="str">
            <v>/</v>
          </cell>
          <cell r="F320" t="str">
            <v>塑料</v>
          </cell>
          <cell r="G320" t="str">
            <v>M过滤网 B 1#（菱形网）</v>
          </cell>
          <cell r="H320" t="str">
            <v>M系列</v>
          </cell>
          <cell r="I320" t="str">
            <v>是</v>
          </cell>
          <cell r="J320" t="str">
            <v>采购</v>
          </cell>
          <cell r="K320" t="str">
            <v>/</v>
          </cell>
        </row>
        <row r="321">
          <cell r="C321" t="str">
            <v>067057</v>
          </cell>
          <cell r="D321" t="str">
            <v>5140-C</v>
          </cell>
          <cell r="E321" t="str">
            <v>/</v>
          </cell>
          <cell r="F321" t="str">
            <v>塑料</v>
          </cell>
          <cell r="G321" t="str">
            <v>M过滤网 C 2#/常用</v>
          </cell>
          <cell r="H321" t="str">
            <v>M内核</v>
          </cell>
          <cell r="I321" t="str">
            <v>是</v>
          </cell>
          <cell r="J321" t="str">
            <v>采购</v>
          </cell>
          <cell r="K321" t="str">
            <v>/</v>
          </cell>
        </row>
        <row r="322">
          <cell r="C322" t="str">
            <v>066494</v>
          </cell>
          <cell r="D322" t="str">
            <v>C1460</v>
          </cell>
          <cell r="E322" t="str">
            <v>391120059R</v>
          </cell>
          <cell r="F322" t="str">
            <v>塑料</v>
          </cell>
          <cell r="G322" t="str">
            <v>M过滤网 E 3#</v>
          </cell>
          <cell r="H322" t="str">
            <v>M内核</v>
          </cell>
          <cell r="I322" t="str">
            <v>是</v>
          </cell>
          <cell r="J322" t="str">
            <v>采购</v>
          </cell>
          <cell r="K322" t="str">
            <v>/</v>
          </cell>
        </row>
        <row r="323">
          <cell r="C323" t="str">
            <v>066505</v>
          </cell>
          <cell r="D323" t="str">
            <v>CS10-052F</v>
          </cell>
          <cell r="E323" t="str">
            <v>391120059R</v>
          </cell>
          <cell r="F323" t="str">
            <v>塑料</v>
          </cell>
          <cell r="G323" t="str">
            <v>M过滤网 F 4#</v>
          </cell>
          <cell r="H323" t="str">
            <v>M内核</v>
          </cell>
          <cell r="I323" t="str">
            <v>是</v>
          </cell>
          <cell r="J323" t="str">
            <v>采购</v>
          </cell>
          <cell r="K323" t="str">
            <v>/</v>
          </cell>
        </row>
        <row r="324">
          <cell r="C324" t="str">
            <v>/</v>
          </cell>
          <cell r="D324" t="str">
            <v>KFR-35G/A73+N1-3</v>
          </cell>
          <cell r="E324" t="str">
            <v>/</v>
          </cell>
          <cell r="F324" t="str">
            <v>塑料</v>
          </cell>
          <cell r="G324" t="str">
            <v>P过滤网(细网）1#</v>
          </cell>
          <cell r="H324" t="str">
            <v>P系列</v>
          </cell>
          <cell r="I324" t="str">
            <v>是</v>
          </cell>
          <cell r="J324" t="str">
            <v>海外营销</v>
          </cell>
          <cell r="K324" t="str">
            <v>李景鹏</v>
          </cell>
        </row>
        <row r="325">
          <cell r="C325" t="str">
            <v>067246</v>
          </cell>
          <cell r="D325" t="str">
            <v>C1513</v>
          </cell>
          <cell r="E325" t="str">
            <v>391120072R</v>
          </cell>
          <cell r="F325" t="str">
            <v>塑料</v>
          </cell>
          <cell r="G325" t="str">
            <v>P过滤网 D 2#(高密度网）</v>
          </cell>
          <cell r="H325" t="str">
            <v>P内核</v>
          </cell>
          <cell r="I325" t="str">
            <v>是</v>
          </cell>
          <cell r="J325" t="str">
            <v>采购</v>
          </cell>
          <cell r="K325" t="str">
            <v>/</v>
          </cell>
        </row>
        <row r="326">
          <cell r="C326" t="str">
            <v>068439</v>
          </cell>
          <cell r="D326" t="str">
            <v>C1680-E</v>
          </cell>
          <cell r="E326" t="str">
            <v>/</v>
          </cell>
          <cell r="F326" t="str">
            <v>塑料</v>
          </cell>
          <cell r="G326" t="str">
            <v>P过滤网 E 3#</v>
          </cell>
          <cell r="H326" t="str">
            <v>P系列</v>
          </cell>
          <cell r="I326" t="str">
            <v>是</v>
          </cell>
          <cell r="J326" t="str">
            <v>采购</v>
          </cell>
          <cell r="K326" t="str">
            <v>/</v>
          </cell>
        </row>
        <row r="327">
          <cell r="C327" t="str">
            <v>062188</v>
          </cell>
          <cell r="D327" t="str">
            <v>C1108</v>
          </cell>
          <cell r="E327" t="str">
            <v>/</v>
          </cell>
          <cell r="F327" t="str">
            <v>塑料</v>
          </cell>
          <cell r="G327" t="str">
            <v>P过滤网 B 4#</v>
          </cell>
          <cell r="H327" t="str">
            <v>P内核</v>
          </cell>
          <cell r="I327" t="str">
            <v>是</v>
          </cell>
          <cell r="J327" t="str">
            <v>采购</v>
          </cell>
          <cell r="K327" t="str">
            <v>/</v>
          </cell>
        </row>
        <row r="328">
          <cell r="C328" t="str">
            <v>066811</v>
          </cell>
          <cell r="D328" t="str">
            <v>CS10-003C</v>
          </cell>
          <cell r="E328" t="str">
            <v>391120072R</v>
          </cell>
          <cell r="F328" t="str">
            <v>塑料</v>
          </cell>
          <cell r="G328" t="str">
            <v>P过滤网 C 5#</v>
          </cell>
          <cell r="H328" t="str">
            <v>P内核</v>
          </cell>
          <cell r="I328" t="str">
            <v>是</v>
          </cell>
          <cell r="J328" t="str">
            <v>采购</v>
          </cell>
          <cell r="K328" t="str">
            <v>/</v>
          </cell>
        </row>
        <row r="329">
          <cell r="C329" t="str">
            <v>069598</v>
          </cell>
          <cell r="D329" t="str">
            <v>C1771</v>
          </cell>
          <cell r="E329" t="str">
            <v>/</v>
          </cell>
          <cell r="F329" t="str">
            <v>塑料</v>
          </cell>
          <cell r="G329" t="str">
            <v>P过滤网 F 6#/常用</v>
          </cell>
          <cell r="H329" t="str">
            <v>P内核</v>
          </cell>
          <cell r="I329" t="str">
            <v>是</v>
          </cell>
          <cell r="J329" t="str">
            <v>采购</v>
          </cell>
          <cell r="K329" t="str">
            <v>/</v>
          </cell>
        </row>
        <row r="330">
          <cell r="C330" t="str">
            <v>/</v>
          </cell>
          <cell r="D330" t="str">
            <v>W0033</v>
          </cell>
          <cell r="E330" t="str">
            <v>/</v>
          </cell>
          <cell r="F330" t="str">
            <v>塑料</v>
          </cell>
          <cell r="G330" t="str">
            <v>回风罩</v>
          </cell>
          <cell r="H330" t="str">
            <v>(小三匹)02款</v>
          </cell>
          <cell r="I330" t="str">
            <v>否</v>
          </cell>
          <cell r="J330" t="str">
            <v>营销部门</v>
          </cell>
          <cell r="K330" t="str">
            <v>/</v>
          </cell>
        </row>
        <row r="331">
          <cell r="C331" t="str">
            <v>/</v>
          </cell>
          <cell r="E331" t="str">
            <v>/</v>
          </cell>
          <cell r="F331" t="str">
            <v>塑料</v>
          </cell>
          <cell r="G331" t="str">
            <v>室温探头架2#</v>
          </cell>
          <cell r="H331" t="e">
            <v>#N/A</v>
          </cell>
          <cell r="I331" t="str">
            <v>否</v>
          </cell>
          <cell r="J331" t="str">
            <v>营销部门</v>
          </cell>
          <cell r="K331" t="str">
            <v>/</v>
          </cell>
        </row>
        <row r="332">
          <cell r="C332" t="str">
            <v>/</v>
          </cell>
          <cell r="D332" t="str">
            <v>C0492</v>
          </cell>
          <cell r="E332" t="str">
            <v>391250016B、391250026B、391250030B</v>
          </cell>
          <cell r="F332" t="str">
            <v>塑料</v>
          </cell>
          <cell r="G332" t="str">
            <v>V底座镶件(角板）</v>
          </cell>
          <cell r="H332" t="str">
            <v>大金2004</v>
          </cell>
          <cell r="I332" t="str">
            <v>否</v>
          </cell>
          <cell r="J332" t="str">
            <v>营销部门</v>
          </cell>
          <cell r="K332" t="str">
            <v>/</v>
          </cell>
        </row>
        <row r="333">
          <cell r="C333" t="str">
            <v>068461</v>
          </cell>
          <cell r="D333" t="str">
            <v>CS13-048</v>
          </cell>
          <cell r="E333" t="str">
            <v>/</v>
          </cell>
          <cell r="F333" t="str">
            <v>塑料</v>
          </cell>
          <cell r="G333" t="str">
            <v>38三菱底座</v>
          </cell>
          <cell r="H333" t="str">
            <v>三菱重工</v>
          </cell>
          <cell r="I333" t="str">
            <v>否</v>
          </cell>
          <cell r="J333" t="str">
            <v>营销部门</v>
          </cell>
          <cell r="K333" t="str">
            <v>/</v>
          </cell>
        </row>
        <row r="334">
          <cell r="C334" t="str">
            <v>068461</v>
          </cell>
          <cell r="E334" t="str">
            <v>/</v>
          </cell>
          <cell r="F334" t="str">
            <v>塑料</v>
          </cell>
          <cell r="G334" t="str">
            <v>38三菱底座</v>
          </cell>
          <cell r="H334" t="str">
            <v>三菱重工</v>
          </cell>
          <cell r="I334" t="str">
            <v>否</v>
          </cell>
          <cell r="J334" t="str">
            <v>营销部门</v>
          </cell>
          <cell r="K334" t="str">
            <v>/</v>
          </cell>
        </row>
        <row r="335">
          <cell r="C335" t="str">
            <v>/</v>
          </cell>
          <cell r="D335" t="str">
            <v>W0033</v>
          </cell>
          <cell r="E335" t="str">
            <v>/</v>
          </cell>
          <cell r="F335" t="str">
            <v>塑料</v>
          </cell>
          <cell r="G335" t="str">
            <v>回风罩</v>
          </cell>
          <cell r="H335" t="str">
            <v>(小三匹)02款</v>
          </cell>
          <cell r="I335" t="str">
            <v>否</v>
          </cell>
          <cell r="J335" t="str">
            <v>营销部门</v>
          </cell>
          <cell r="K335" t="str">
            <v>/</v>
          </cell>
        </row>
        <row r="336">
          <cell r="C336" t="str">
            <v>062308</v>
          </cell>
          <cell r="D336" t="str">
            <v>C1101</v>
          </cell>
          <cell r="E336" t="str">
            <v>391250012  391060150R组件</v>
          </cell>
          <cell r="F336" t="str">
            <v>塑料</v>
          </cell>
          <cell r="G336" t="str">
            <v>底座组件B 1#</v>
          </cell>
          <cell r="H336" t="str">
            <v>P内核</v>
          </cell>
          <cell r="I336" t="str">
            <v>是</v>
          </cell>
          <cell r="J336" t="str">
            <v>采购</v>
          </cell>
          <cell r="K336" t="str">
            <v>/</v>
          </cell>
        </row>
        <row r="337">
          <cell r="C337" t="str">
            <v>067244</v>
          </cell>
          <cell r="D337" t="str">
            <v>c1511</v>
          </cell>
          <cell r="E337" t="str">
            <v>391250012R</v>
          </cell>
          <cell r="F337" t="str">
            <v>塑料</v>
          </cell>
          <cell r="G337" t="str">
            <v>底座组件D 2#</v>
          </cell>
          <cell r="H337" t="str">
            <v>P内核</v>
          </cell>
          <cell r="I337" t="str">
            <v>是</v>
          </cell>
          <cell r="J337" t="str">
            <v>采购</v>
          </cell>
          <cell r="K337" t="str">
            <v>/</v>
          </cell>
        </row>
        <row r="338">
          <cell r="C338" t="str">
            <v>067245</v>
          </cell>
          <cell r="D338" t="str">
            <v>C1512</v>
          </cell>
          <cell r="E338" t="str">
            <v>391260015R</v>
          </cell>
          <cell r="F338" t="str">
            <v>塑料</v>
          </cell>
          <cell r="G338" t="str">
            <v>中框组件d</v>
          </cell>
          <cell r="H338" t="str">
            <v>P内核</v>
          </cell>
          <cell r="I338" t="str">
            <v>是</v>
          </cell>
          <cell r="J338" t="str">
            <v>采购</v>
          </cell>
          <cell r="K338" t="str">
            <v>/</v>
          </cell>
        </row>
        <row r="339">
          <cell r="C339">
            <v>62206</v>
          </cell>
          <cell r="D339" t="str">
            <v>C1099</v>
          </cell>
          <cell r="E339" t="str">
            <v>/</v>
          </cell>
          <cell r="F339" t="str">
            <v>塑料</v>
          </cell>
          <cell r="G339" t="str">
            <v>中框组件B模</v>
          </cell>
          <cell r="H339" t="str">
            <v>P内核</v>
          </cell>
          <cell r="I339" t="str">
            <v>是</v>
          </cell>
          <cell r="J339" t="str">
            <v>采购</v>
          </cell>
          <cell r="K339" t="str">
            <v>/</v>
          </cell>
        </row>
        <row r="340">
          <cell r="C340" t="str">
            <v>062420</v>
          </cell>
          <cell r="D340" t="str">
            <v>C1103</v>
          </cell>
          <cell r="E340" t="str">
            <v>391800064R 972500070R组件</v>
          </cell>
          <cell r="F340" t="str">
            <v>塑料</v>
          </cell>
          <cell r="G340" t="str">
            <v>出风主体本体B</v>
          </cell>
          <cell r="H340" t="str">
            <v>P内核</v>
          </cell>
          <cell r="I340" t="str">
            <v>是</v>
          </cell>
          <cell r="J340" t="str">
            <v>采购</v>
          </cell>
          <cell r="K340" t="str">
            <v>/</v>
          </cell>
        </row>
        <row r="341">
          <cell r="C341" t="str">
            <v>067227</v>
          </cell>
          <cell r="D341" t="str">
            <v>cs11-006d</v>
          </cell>
          <cell r="E341" t="str">
            <v>/</v>
          </cell>
          <cell r="F341" t="str">
            <v>塑料</v>
          </cell>
          <cell r="G341" t="str">
            <v>出风主体本体D</v>
          </cell>
          <cell r="H341" t="str">
            <v>P内核</v>
          </cell>
          <cell r="I341" t="str">
            <v>是</v>
          </cell>
          <cell r="J341" t="str">
            <v>采购</v>
          </cell>
          <cell r="K341" t="str">
            <v>/</v>
          </cell>
        </row>
        <row r="342">
          <cell r="C342">
            <v>62014</v>
          </cell>
          <cell r="D342" t="str">
            <v>C5055</v>
          </cell>
          <cell r="E342" t="str">
            <v>/</v>
          </cell>
          <cell r="F342" t="str">
            <v>塑料</v>
          </cell>
          <cell r="G342" t="str">
            <v>84款面板</v>
          </cell>
          <cell r="H342" t="str">
            <v>P内核</v>
          </cell>
          <cell r="I342" t="str">
            <v>否</v>
          </cell>
          <cell r="J342" t="str">
            <v>营销部门</v>
          </cell>
          <cell r="K342" t="str">
            <v>/</v>
          </cell>
        </row>
        <row r="343">
          <cell r="C343" t="str">
            <v>062204</v>
          </cell>
          <cell r="D343" t="str">
            <v>C1048</v>
          </cell>
          <cell r="E343" t="str">
            <v>/</v>
          </cell>
          <cell r="F343" t="str">
            <v>塑料</v>
          </cell>
          <cell r="G343" t="str">
            <v>96款面板</v>
          </cell>
          <cell r="H343" t="str">
            <v>P内核</v>
          </cell>
          <cell r="I343" t="str">
            <v>否</v>
          </cell>
          <cell r="J343" t="str">
            <v>营销部门</v>
          </cell>
          <cell r="K343" t="str">
            <v>/</v>
          </cell>
        </row>
        <row r="344">
          <cell r="C344" t="str">
            <v>/</v>
          </cell>
          <cell r="D344" t="str">
            <v>TS80266</v>
          </cell>
          <cell r="E344" t="str">
            <v>/</v>
          </cell>
          <cell r="F344" t="str">
            <v>塑料</v>
          </cell>
          <cell r="G344" t="str">
            <v>94款面板</v>
          </cell>
          <cell r="H344" t="e">
            <v>#N/A</v>
          </cell>
          <cell r="I344" t="str">
            <v>否</v>
          </cell>
          <cell r="J344" t="str">
            <v>营销部门</v>
          </cell>
          <cell r="K344" t="str">
            <v>/</v>
          </cell>
        </row>
        <row r="345">
          <cell r="C345" t="str">
            <v>066929</v>
          </cell>
          <cell r="D345" t="str">
            <v>CS10-098</v>
          </cell>
          <cell r="E345" t="str">
            <v>/</v>
          </cell>
          <cell r="F345" t="str">
            <v>塑料</v>
          </cell>
          <cell r="G345" t="str">
            <v>P119面板</v>
          </cell>
          <cell r="H345" t="str">
            <v>P内核</v>
          </cell>
          <cell r="I345" t="str">
            <v>否</v>
          </cell>
          <cell r="J345" t="str">
            <v>海外营销</v>
          </cell>
          <cell r="K345" t="str">
            <v>李景鹏</v>
          </cell>
        </row>
        <row r="346">
          <cell r="C346" t="str">
            <v>066933</v>
          </cell>
          <cell r="D346" t="str">
            <v>CS10-102</v>
          </cell>
          <cell r="E346" t="str">
            <v>/</v>
          </cell>
          <cell r="F346" t="str">
            <v>塑料</v>
          </cell>
          <cell r="G346" t="str">
            <v>P119装饰条</v>
          </cell>
          <cell r="H346" t="str">
            <v>P内核</v>
          </cell>
          <cell r="I346" t="str">
            <v>否</v>
          </cell>
          <cell r="J346" t="str">
            <v>海外营销</v>
          </cell>
          <cell r="K346" t="str">
            <v>李景鹏</v>
          </cell>
        </row>
        <row r="347">
          <cell r="C347" t="str">
            <v>063736</v>
          </cell>
          <cell r="D347" t="str">
            <v>CG/A011808</v>
          </cell>
          <cell r="E347" t="str">
            <v>/</v>
          </cell>
          <cell r="F347" t="str">
            <v>塑料</v>
          </cell>
          <cell r="G347" t="str">
            <v>顶盖板</v>
          </cell>
          <cell r="H347" t="str">
            <v>（37款柜机）厅之骄子</v>
          </cell>
          <cell r="I347" t="str">
            <v>否</v>
          </cell>
          <cell r="J347" t="str">
            <v>国内营销</v>
          </cell>
          <cell r="K347" t="str">
            <v>胡江冯</v>
          </cell>
        </row>
        <row r="348">
          <cell r="C348" t="str">
            <v>063738</v>
          </cell>
          <cell r="D348" t="str">
            <v>CG/A012008</v>
          </cell>
          <cell r="E348" t="str">
            <v>/</v>
          </cell>
          <cell r="F348" t="str">
            <v>塑料</v>
          </cell>
          <cell r="G348" t="str">
            <v>挡水板</v>
          </cell>
          <cell r="H348" t="str">
            <v>（37款柜机）厅之骄子</v>
          </cell>
          <cell r="I348" t="str">
            <v>否</v>
          </cell>
          <cell r="J348" t="str">
            <v>国内营销</v>
          </cell>
          <cell r="K348" t="str">
            <v>胡江冯</v>
          </cell>
        </row>
        <row r="349">
          <cell r="C349" t="str">
            <v>063742</v>
          </cell>
          <cell r="D349" t="str">
            <v>CG/A012408</v>
          </cell>
          <cell r="E349" t="str">
            <v>/</v>
          </cell>
          <cell r="F349" t="str">
            <v>塑料</v>
          </cell>
          <cell r="G349" t="str">
            <v>按键支撑(按键固定座)</v>
          </cell>
          <cell r="H349" t="str">
            <v>（37款柜机）厅之骄子</v>
          </cell>
          <cell r="I349" t="str">
            <v>否</v>
          </cell>
          <cell r="J349" t="str">
            <v>国内营销</v>
          </cell>
          <cell r="K349" t="str">
            <v>胡江冯</v>
          </cell>
        </row>
        <row r="350">
          <cell r="C350" t="str">
            <v>063739</v>
          </cell>
          <cell r="D350" t="str">
            <v>CG/A012108</v>
          </cell>
          <cell r="E350" t="str">
            <v>/</v>
          </cell>
          <cell r="F350" t="str">
            <v>塑料</v>
          </cell>
          <cell r="G350" t="str">
            <v>接水盘</v>
          </cell>
          <cell r="H350" t="str">
            <v>（37款柜机）厅之骄子</v>
          </cell>
          <cell r="I350" t="str">
            <v>否</v>
          </cell>
          <cell r="J350" t="str">
            <v>国内营销</v>
          </cell>
          <cell r="K350" t="str">
            <v>胡江冯</v>
          </cell>
        </row>
        <row r="351">
          <cell r="C351" t="str">
            <v>063752</v>
          </cell>
          <cell r="D351" t="str">
            <v>CG/A010808</v>
          </cell>
          <cell r="E351" t="str">
            <v>/</v>
          </cell>
          <cell r="F351" t="str">
            <v>塑料</v>
          </cell>
          <cell r="G351" t="str">
            <v>齿条</v>
          </cell>
          <cell r="H351" t="str">
            <v>（37款柜机）厅之骄子</v>
          </cell>
          <cell r="I351" t="str">
            <v>否</v>
          </cell>
          <cell r="J351" t="str">
            <v>国内营销</v>
          </cell>
          <cell r="K351" t="str">
            <v>胡江冯</v>
          </cell>
        </row>
        <row r="352">
          <cell r="C352" t="str">
            <v>062004</v>
          </cell>
          <cell r="D352" t="str">
            <v>CG/A142307</v>
          </cell>
          <cell r="E352" t="str">
            <v>/</v>
          </cell>
          <cell r="F352" t="str">
            <v>塑料</v>
          </cell>
          <cell r="G352" t="str">
            <v>炮筒固定板</v>
          </cell>
          <cell r="H352" t="str">
            <v>三超王</v>
          </cell>
          <cell r="I352" t="str">
            <v>否</v>
          </cell>
          <cell r="J352" t="str">
            <v>国内营销</v>
          </cell>
          <cell r="K352" t="str">
            <v>胡江冯</v>
          </cell>
        </row>
        <row r="353">
          <cell r="C353" t="str">
            <v>062008</v>
          </cell>
          <cell r="D353" t="str">
            <v>CG/A142707</v>
          </cell>
          <cell r="E353" t="str">
            <v>/</v>
          </cell>
          <cell r="F353" t="str">
            <v>塑料</v>
          </cell>
          <cell r="G353" t="str">
            <v>按键支撑(按键固定座)</v>
          </cell>
          <cell r="H353" t="str">
            <v>三超王</v>
          </cell>
          <cell r="I353" t="str">
            <v>否</v>
          </cell>
          <cell r="J353" t="str">
            <v>国内营销</v>
          </cell>
          <cell r="K353" t="str">
            <v>胡江冯</v>
          </cell>
        </row>
        <row r="354">
          <cell r="C354" t="str">
            <v>062130</v>
          </cell>
          <cell r="D354" t="str">
            <v>C1018</v>
          </cell>
          <cell r="E354" t="str">
            <v>/</v>
          </cell>
          <cell r="F354" t="str">
            <v>塑料</v>
          </cell>
          <cell r="G354" t="str">
            <v>M70活动盖板/移动11款/UL/阻燃ABS</v>
          </cell>
          <cell r="H354" t="str">
            <v>M内核</v>
          </cell>
          <cell r="I354" t="str">
            <v>否</v>
          </cell>
          <cell r="J354" t="str">
            <v>海外营销</v>
          </cell>
          <cell r="K354" t="str">
            <v>李景鹏</v>
          </cell>
        </row>
        <row r="355">
          <cell r="C355" t="str">
            <v>06001194</v>
          </cell>
          <cell r="D355" t="str">
            <v>C0757-C</v>
          </cell>
          <cell r="E355" t="str">
            <v>/</v>
          </cell>
          <cell r="F355" t="str">
            <v>塑料</v>
          </cell>
          <cell r="G355" t="str">
            <v>电器盒/大金款/KFR-25G/E-04-3/RoHS</v>
          </cell>
          <cell r="H355" t="str">
            <v>大金98款30机</v>
          </cell>
          <cell r="I355" t="str">
            <v>是</v>
          </cell>
          <cell r="J355" t="str">
            <v>营销部门</v>
          </cell>
          <cell r="K355" t="str">
            <v>/</v>
          </cell>
        </row>
        <row r="356">
          <cell r="C356" t="str">
            <v>06000597</v>
          </cell>
          <cell r="D356" t="str">
            <v>C0014</v>
          </cell>
          <cell r="E356" t="str">
            <v>/</v>
          </cell>
          <cell r="F356" t="str">
            <v>塑料</v>
          </cell>
          <cell r="G356" t="str">
            <v>电器盒盖/大金款\KFR-25G/E-04-4/RoHS</v>
          </cell>
          <cell r="H356" t="str">
            <v>30机</v>
          </cell>
          <cell r="I356" t="str">
            <v>是</v>
          </cell>
          <cell r="J356" t="str">
            <v>营销部门</v>
          </cell>
          <cell r="K356" t="str">
            <v>/</v>
          </cell>
        </row>
        <row r="357">
          <cell r="C357" t="str">
            <v>06000526</v>
          </cell>
          <cell r="D357" t="str">
            <v>W0223</v>
          </cell>
          <cell r="E357" t="str">
            <v>/</v>
          </cell>
          <cell r="F357" t="str">
            <v>塑料</v>
          </cell>
          <cell r="G357" t="str">
            <v>电机盖/大金/KFR-25G/E-04-2.5/RoHS</v>
          </cell>
          <cell r="H357" t="str">
            <v>30机</v>
          </cell>
          <cell r="I357" t="str">
            <v>是</v>
          </cell>
          <cell r="J357" t="str">
            <v>营销部门</v>
          </cell>
          <cell r="K357" t="str">
            <v>/</v>
          </cell>
        </row>
        <row r="358">
          <cell r="C358" t="str">
            <v>/</v>
          </cell>
          <cell r="D358" t="str">
            <v>W0235</v>
          </cell>
          <cell r="E358" t="str">
            <v>/</v>
          </cell>
          <cell r="F358" t="str">
            <v>塑料</v>
          </cell>
          <cell r="G358" t="str">
            <v>压管板/大金/RoHS</v>
          </cell>
          <cell r="H358" t="e">
            <v>#N/A</v>
          </cell>
          <cell r="I358" t="str">
            <v>是</v>
          </cell>
          <cell r="J358" t="str">
            <v>营销部门</v>
          </cell>
          <cell r="K358" t="str">
            <v>/</v>
          </cell>
        </row>
        <row r="359">
          <cell r="C359" t="str">
            <v>06000221</v>
          </cell>
          <cell r="D359" t="str">
            <v>A0185</v>
          </cell>
          <cell r="E359" t="str">
            <v>/</v>
          </cell>
          <cell r="F359" t="str">
            <v>塑料</v>
          </cell>
          <cell r="G359" t="str">
            <v>排风扁嘴/移动01-06/09/10款通用/RoHS</v>
          </cell>
          <cell r="H359" t="str">
            <v>移动空调</v>
          </cell>
          <cell r="I359" t="str">
            <v>否</v>
          </cell>
          <cell r="J359" t="str">
            <v>海外营销</v>
          </cell>
          <cell r="K359" t="str">
            <v>李景鹏</v>
          </cell>
        </row>
        <row r="360">
          <cell r="C360" t="str">
            <v>062128</v>
          </cell>
          <cell r="D360" t="str">
            <v>C1016</v>
          </cell>
          <cell r="E360" t="str">
            <v>/</v>
          </cell>
          <cell r="F360" t="str">
            <v>塑料</v>
          </cell>
          <cell r="G360" t="str">
            <v>M70电器盒\松下内核\UL认证专用</v>
          </cell>
          <cell r="H360" t="str">
            <v>M内核</v>
          </cell>
          <cell r="I360" t="str">
            <v>是</v>
          </cell>
          <cell r="J360" t="str">
            <v>海外营销</v>
          </cell>
          <cell r="K360" t="str">
            <v>李景鹏</v>
          </cell>
        </row>
        <row r="361">
          <cell r="C361" t="str">
            <v>062296</v>
          </cell>
          <cell r="D361" t="str">
            <v>C1077</v>
          </cell>
          <cell r="E361" t="str">
            <v>/</v>
          </cell>
          <cell r="F361" t="str">
            <v>塑料</v>
          </cell>
          <cell r="G361" t="str">
            <v>电器盒CS-70H3-W87AA+7-8.2(剪缺口)</v>
          </cell>
          <cell r="H361" t="str">
            <v>W内核</v>
          </cell>
          <cell r="I361" t="str">
            <v>是</v>
          </cell>
          <cell r="J361" t="str">
            <v>海外营销</v>
          </cell>
          <cell r="K361" t="str">
            <v>李景鹏</v>
          </cell>
        </row>
        <row r="362">
          <cell r="C362" t="str">
            <v>062296</v>
          </cell>
          <cell r="E362" t="str">
            <v>/</v>
          </cell>
          <cell r="F362" t="str">
            <v>塑料</v>
          </cell>
          <cell r="G362" t="str">
            <v>GW电气盒UL\W内核（不剪缺口）</v>
          </cell>
          <cell r="H362" t="str">
            <v>W内核</v>
          </cell>
          <cell r="I362" t="str">
            <v>否</v>
          </cell>
          <cell r="J362" t="str">
            <v>海外营销</v>
          </cell>
          <cell r="K362" t="str">
            <v>李景鹏</v>
          </cell>
        </row>
        <row r="363">
          <cell r="C363" t="str">
            <v>062129</v>
          </cell>
          <cell r="D363" t="str">
            <v>C1017</v>
          </cell>
          <cell r="E363" t="str">
            <v>/</v>
          </cell>
          <cell r="F363" t="str">
            <v>塑料</v>
          </cell>
          <cell r="G363" t="str">
            <v>M70电控盒盖\松下内核\UL认证专用</v>
          </cell>
          <cell r="H363" t="str">
            <v>M内核</v>
          </cell>
          <cell r="I363" t="str">
            <v>否</v>
          </cell>
          <cell r="J363" t="str">
            <v>海外营销</v>
          </cell>
          <cell r="K363" t="str">
            <v>李景鹏</v>
          </cell>
        </row>
        <row r="364">
          <cell r="C364" t="str">
            <v>062129</v>
          </cell>
          <cell r="E364" t="str">
            <v>/</v>
          </cell>
          <cell r="F364" t="str">
            <v>塑料</v>
          </cell>
          <cell r="G364" t="str">
            <v>压线扣</v>
          </cell>
          <cell r="H364" t="str">
            <v>M内核</v>
          </cell>
          <cell r="I364" t="str">
            <v>是</v>
          </cell>
          <cell r="J364" t="str">
            <v>营销部门</v>
          </cell>
          <cell r="K364" t="str">
            <v>/</v>
          </cell>
        </row>
        <row r="365">
          <cell r="C365" t="str">
            <v>060183</v>
          </cell>
          <cell r="D365" t="str">
            <v>C0901</v>
          </cell>
          <cell r="E365" t="str">
            <v>/</v>
          </cell>
          <cell r="F365" t="str">
            <v>塑料</v>
          </cell>
          <cell r="G365" t="str">
            <v>螺钉盖\分体70款松下内核</v>
          </cell>
          <cell r="H365" t="str">
            <v>M内核</v>
          </cell>
          <cell r="I365" t="str">
            <v>否</v>
          </cell>
          <cell r="J365" t="str">
            <v>营销部门</v>
          </cell>
          <cell r="K365" t="str">
            <v>/</v>
          </cell>
        </row>
        <row r="366">
          <cell r="C366" t="str">
            <v>062297</v>
          </cell>
          <cell r="D366" t="str">
            <v>C1078</v>
          </cell>
          <cell r="E366" t="str">
            <v>391990276R</v>
          </cell>
          <cell r="F366" t="str">
            <v>塑料</v>
          </cell>
          <cell r="G366" t="str">
            <v>电机压盖组件\W内核</v>
          </cell>
          <cell r="H366" t="str">
            <v>W内核</v>
          </cell>
          <cell r="I366" t="str">
            <v>否</v>
          </cell>
          <cell r="J366" t="str">
            <v>海外营销</v>
          </cell>
          <cell r="K366" t="str">
            <v>李景鹏</v>
          </cell>
        </row>
        <row r="367">
          <cell r="C367" t="str">
            <v>062297</v>
          </cell>
          <cell r="D367" t="str">
            <v>C1078</v>
          </cell>
          <cell r="E367" t="str">
            <v>391990276R</v>
          </cell>
          <cell r="F367" t="str">
            <v>塑料</v>
          </cell>
          <cell r="G367" t="str">
            <v>电机压盖\W内核\阻燃ABS/白色</v>
          </cell>
          <cell r="H367" t="str">
            <v>W内核</v>
          </cell>
          <cell r="I367" t="str">
            <v>否</v>
          </cell>
          <cell r="J367" t="str">
            <v>海外营销</v>
          </cell>
          <cell r="K367" t="str">
            <v>李景鹏</v>
          </cell>
        </row>
        <row r="368">
          <cell r="C368" t="str">
            <v>067338</v>
          </cell>
          <cell r="D368" t="str">
            <v>C1490</v>
          </cell>
          <cell r="E368" t="str">
            <v>/</v>
          </cell>
          <cell r="F368" t="str">
            <v>塑料</v>
          </cell>
          <cell r="G368" t="str">
            <v>电机压盖KFR-35G/B107+N1-4</v>
          </cell>
          <cell r="H368" t="str">
            <v>Z内核</v>
          </cell>
          <cell r="I368" t="str">
            <v>否</v>
          </cell>
          <cell r="J368" t="str">
            <v>国内营销</v>
          </cell>
          <cell r="K368" t="str">
            <v>胡江冯</v>
          </cell>
        </row>
        <row r="369">
          <cell r="C369" t="str">
            <v>060037</v>
          </cell>
          <cell r="D369" t="str">
            <v>C0706</v>
          </cell>
          <cell r="E369" t="str">
            <v>/</v>
          </cell>
          <cell r="F369" t="str">
            <v>塑料</v>
          </cell>
          <cell r="G369" t="str">
            <v>排水管接头/移动空调14款/RoHS</v>
          </cell>
          <cell r="H369" t="str">
            <v>移动空调(14款)</v>
          </cell>
          <cell r="I369" t="str">
            <v>否</v>
          </cell>
          <cell r="J369" t="str">
            <v>海外营销</v>
          </cell>
          <cell r="K369" t="str">
            <v>李景鹏</v>
          </cell>
        </row>
        <row r="370">
          <cell r="C370" t="str">
            <v>062207</v>
          </cell>
          <cell r="D370" t="str">
            <v>C1100-B</v>
          </cell>
          <cell r="E370" t="str">
            <v>/</v>
          </cell>
          <cell r="F370" t="str">
            <v>塑料</v>
          </cell>
          <cell r="G370" t="str">
            <v>GP1导风条CS-61H3-P75A+7-3.1B\瓷白色</v>
          </cell>
          <cell r="H370" t="str">
            <v>P内核</v>
          </cell>
          <cell r="I370" t="str">
            <v>否</v>
          </cell>
          <cell r="J370" t="str">
            <v>海外营销</v>
          </cell>
          <cell r="K370" t="str">
            <v>李景鹏</v>
          </cell>
        </row>
        <row r="371">
          <cell r="C371" t="str">
            <v>062283</v>
          </cell>
          <cell r="D371" t="str">
            <v>C1188</v>
          </cell>
          <cell r="E371" t="str">
            <v>/</v>
          </cell>
          <cell r="F371" t="str">
            <v>塑料</v>
          </cell>
          <cell r="G371" t="str">
            <v>电器盒盖KFR-25G/MD(M84C)+2-6</v>
          </cell>
          <cell r="H371" t="str">
            <v>M84电器盒盖</v>
          </cell>
          <cell r="I371" t="str">
            <v>是</v>
          </cell>
          <cell r="J371" t="str">
            <v>营销部门</v>
          </cell>
          <cell r="K371" t="str">
            <v>/</v>
          </cell>
        </row>
        <row r="372">
          <cell r="C372" t="str">
            <v>068660</v>
          </cell>
          <cell r="D372" t="str">
            <v>CS13-282</v>
          </cell>
          <cell r="E372" t="str">
            <v>/</v>
          </cell>
          <cell r="F372" t="str">
            <v>塑料</v>
          </cell>
          <cell r="G372" t="str">
            <v>58柜机面板操作盒</v>
          </cell>
          <cell r="H372" t="str">
            <v>58款柜机</v>
          </cell>
          <cell r="I372" t="str">
            <v>是</v>
          </cell>
          <cell r="J372" t="str">
            <v>国内营销</v>
          </cell>
          <cell r="K372" t="str">
            <v>胡江冯</v>
          </cell>
        </row>
        <row r="373">
          <cell r="C373" t="str">
            <v>066938</v>
          </cell>
          <cell r="D373" t="str">
            <v>CS10-091</v>
          </cell>
          <cell r="E373" t="str">
            <v>/</v>
          </cell>
          <cell r="F373" t="str">
            <v>塑料</v>
          </cell>
          <cell r="G373" t="str">
            <v>118款面板</v>
          </cell>
          <cell r="H373" t="str">
            <v>P内核</v>
          </cell>
          <cell r="I373" t="str">
            <v>否</v>
          </cell>
          <cell r="J373" t="str">
            <v>海外营销</v>
          </cell>
          <cell r="K373" t="str">
            <v>李景鹏</v>
          </cell>
        </row>
        <row r="374">
          <cell r="C374" t="str">
            <v>066941</v>
          </cell>
          <cell r="D374" t="str">
            <v>CS10-094</v>
          </cell>
          <cell r="E374" t="str">
            <v>/</v>
          </cell>
          <cell r="F374" t="str">
            <v>塑料</v>
          </cell>
          <cell r="G374" t="str">
            <v>118显示片</v>
          </cell>
          <cell r="H374" t="str">
            <v>P内核</v>
          </cell>
          <cell r="I374" t="str">
            <v>否</v>
          </cell>
          <cell r="J374" t="str">
            <v>海外营销</v>
          </cell>
          <cell r="K374" t="str">
            <v>李景鹏</v>
          </cell>
        </row>
        <row r="375">
          <cell r="C375" t="str">
            <v>064932</v>
          </cell>
          <cell r="D375" t="str">
            <v>C1253</v>
          </cell>
          <cell r="E375" t="str">
            <v>/</v>
          </cell>
          <cell r="F375" t="str">
            <v>塑料</v>
          </cell>
          <cell r="G375" t="str">
            <v>面板体CS-61H3-P105A+7.1A-1</v>
          </cell>
          <cell r="H375" t="str">
            <v>P内核</v>
          </cell>
          <cell r="I375" t="str">
            <v>否</v>
          </cell>
          <cell r="J375" t="str">
            <v>海外营销</v>
          </cell>
          <cell r="K375" t="str">
            <v>李景鹏</v>
          </cell>
        </row>
        <row r="376">
          <cell r="C376" t="str">
            <v>066100</v>
          </cell>
          <cell r="D376" t="str">
            <v>C1353</v>
          </cell>
          <cell r="E376" t="str">
            <v>391220417R (391022808R组件)</v>
          </cell>
          <cell r="F376" t="str">
            <v>塑料</v>
          </cell>
          <cell r="G376" t="str">
            <v>面板组件CS-51H3-P73AA+4.1B</v>
          </cell>
          <cell r="H376" t="str">
            <v>P内核</v>
          </cell>
          <cell r="I376" t="str">
            <v>否</v>
          </cell>
          <cell r="J376" t="str">
            <v>海外营销</v>
          </cell>
          <cell r="K376" t="str">
            <v>李景鹏</v>
          </cell>
        </row>
        <row r="377">
          <cell r="C377" t="str">
            <v>066101</v>
          </cell>
          <cell r="D377" t="str">
            <v>C1354</v>
          </cell>
          <cell r="E377" t="str">
            <v>391220418R</v>
          </cell>
          <cell r="F377" t="str">
            <v>塑料</v>
          </cell>
          <cell r="G377" t="str">
            <v>P73款装饰板（面板体2）</v>
          </cell>
          <cell r="H377" t="str">
            <v>P内核</v>
          </cell>
          <cell r="I377" t="str">
            <v>否</v>
          </cell>
          <cell r="J377" t="str">
            <v>海外营销</v>
          </cell>
          <cell r="K377" t="str">
            <v>李景鹏</v>
          </cell>
        </row>
        <row r="378">
          <cell r="C378" t="str">
            <v>068452</v>
          </cell>
          <cell r="D378" t="str">
            <v>C1660</v>
          </cell>
          <cell r="E378" t="str">
            <v>/</v>
          </cell>
          <cell r="F378" t="str">
            <v>塑料</v>
          </cell>
          <cell r="G378" t="str">
            <v>P系列-125款面板</v>
          </cell>
          <cell r="H378" t="str">
            <v>P125</v>
          </cell>
          <cell r="I378" t="str">
            <v>否</v>
          </cell>
          <cell r="J378" t="str">
            <v>海外营销</v>
          </cell>
          <cell r="K378" t="str">
            <v>李景鹏</v>
          </cell>
        </row>
        <row r="379">
          <cell r="C379" t="str">
            <v>068434</v>
          </cell>
          <cell r="D379" t="str">
            <v>CS13-017</v>
          </cell>
          <cell r="E379" t="str">
            <v>/</v>
          </cell>
          <cell r="F379" t="str">
            <v>塑料</v>
          </cell>
          <cell r="G379" t="str">
            <v>P系列-137款面板</v>
          </cell>
          <cell r="H379" t="str">
            <v>P125</v>
          </cell>
          <cell r="I379" t="str">
            <v>否</v>
          </cell>
          <cell r="J379" t="str">
            <v>海外营销</v>
          </cell>
          <cell r="K379" t="str">
            <v>李景鹏</v>
          </cell>
        </row>
        <row r="380">
          <cell r="C380" t="str">
            <v>068435</v>
          </cell>
          <cell r="D380" t="str">
            <v>CS13-018</v>
          </cell>
          <cell r="E380" t="str">
            <v>/</v>
          </cell>
          <cell r="F380" t="str">
            <v>塑料</v>
          </cell>
          <cell r="G380" t="str">
            <v>P系列-137款装饰板</v>
          </cell>
          <cell r="H380" t="str">
            <v>P125</v>
          </cell>
          <cell r="I380" t="str">
            <v>否</v>
          </cell>
          <cell r="J380" t="str">
            <v>海外营销</v>
          </cell>
          <cell r="K380" t="str">
            <v>李景鹏</v>
          </cell>
        </row>
        <row r="381">
          <cell r="C381" t="str">
            <v>068422</v>
          </cell>
          <cell r="D381" t="str">
            <v>CS13-021</v>
          </cell>
          <cell r="E381" t="str">
            <v>/</v>
          </cell>
          <cell r="F381" t="str">
            <v>塑料</v>
          </cell>
          <cell r="G381" t="str">
            <v>P系列-138款面板</v>
          </cell>
          <cell r="H381" t="str">
            <v>P125</v>
          </cell>
          <cell r="I381" t="str">
            <v>否</v>
          </cell>
          <cell r="J381" t="str">
            <v>海外营销</v>
          </cell>
          <cell r="K381" t="str">
            <v>李景鹏</v>
          </cell>
        </row>
        <row r="382">
          <cell r="C382" t="str">
            <v>068705</v>
          </cell>
          <cell r="D382" t="str">
            <v>CS13-205</v>
          </cell>
          <cell r="E382" t="str">
            <v>/</v>
          </cell>
          <cell r="F382" t="str">
            <v>塑料</v>
          </cell>
          <cell r="G382" t="str">
            <v>P系列-149款面板</v>
          </cell>
          <cell r="H382" t="str">
            <v>P125</v>
          </cell>
          <cell r="I382" t="str">
            <v>否</v>
          </cell>
          <cell r="J382" t="str">
            <v>海外营销</v>
          </cell>
          <cell r="K382" t="str">
            <v>李景鹏</v>
          </cell>
        </row>
        <row r="383">
          <cell r="C383" t="str">
            <v>068706</v>
          </cell>
          <cell r="D383" t="str">
            <v>CS13-206</v>
          </cell>
          <cell r="E383" t="str">
            <v>/</v>
          </cell>
          <cell r="F383" t="str">
            <v>塑料</v>
          </cell>
          <cell r="G383" t="str">
            <v>P系列-149款装饰板</v>
          </cell>
          <cell r="H383" t="str">
            <v>P125</v>
          </cell>
          <cell r="I383" t="str">
            <v>否</v>
          </cell>
          <cell r="J383" t="str">
            <v>海外营销</v>
          </cell>
          <cell r="K383" t="str">
            <v>李景鹏</v>
          </cell>
        </row>
        <row r="384">
          <cell r="C384" t="str">
            <v>068706</v>
          </cell>
          <cell r="D384" t="str">
            <v>CS13-206</v>
          </cell>
          <cell r="E384" t="str">
            <v>/</v>
          </cell>
          <cell r="F384" t="str">
            <v>塑料</v>
          </cell>
          <cell r="G384" t="str">
            <v>P系列-149款装饰板</v>
          </cell>
          <cell r="H384" t="str">
            <v>P125</v>
          </cell>
          <cell r="I384" t="str">
            <v>否</v>
          </cell>
          <cell r="J384" t="str">
            <v>海外营销</v>
          </cell>
          <cell r="K384" t="str">
            <v>李景鹏</v>
          </cell>
        </row>
        <row r="385">
          <cell r="C385" t="str">
            <v>068692</v>
          </cell>
          <cell r="D385" t="str">
            <v>CS13-244</v>
          </cell>
          <cell r="E385" t="str">
            <v>/</v>
          </cell>
          <cell r="F385" t="str">
            <v>塑料</v>
          </cell>
          <cell r="G385" t="str">
            <v>P系列-B150款面板</v>
          </cell>
          <cell r="H385" t="str">
            <v>P125</v>
          </cell>
          <cell r="I385" t="str">
            <v>否</v>
          </cell>
          <cell r="J385" t="str">
            <v>海外营销</v>
          </cell>
          <cell r="K385" t="str">
            <v>李景鹏</v>
          </cell>
        </row>
        <row r="386">
          <cell r="C386" t="str">
            <v>068693</v>
          </cell>
          <cell r="D386" t="str">
            <v>CS13-245</v>
          </cell>
          <cell r="E386" t="str">
            <v>/</v>
          </cell>
          <cell r="F386" t="str">
            <v>塑料</v>
          </cell>
          <cell r="G386" t="str">
            <v>P系列-150款装饰条</v>
          </cell>
          <cell r="H386" t="str">
            <v>P125</v>
          </cell>
          <cell r="I386" t="str">
            <v>否</v>
          </cell>
          <cell r="J386" t="str">
            <v>海外营销</v>
          </cell>
          <cell r="K386" t="str">
            <v>李景鹏</v>
          </cell>
        </row>
        <row r="387">
          <cell r="C387" t="str">
            <v>069230</v>
          </cell>
          <cell r="D387" t="str">
            <v>CS13-252</v>
          </cell>
          <cell r="E387" t="str">
            <v>/</v>
          </cell>
          <cell r="F387" t="str">
            <v>塑料</v>
          </cell>
          <cell r="G387" t="str">
            <v>P系列-B152款面板</v>
          </cell>
          <cell r="H387" t="str">
            <v>P125</v>
          </cell>
          <cell r="I387" t="str">
            <v>否</v>
          </cell>
          <cell r="J387" t="str">
            <v>海外营销</v>
          </cell>
          <cell r="K387" t="str">
            <v>李景鹏</v>
          </cell>
        </row>
        <row r="388">
          <cell r="C388" t="str">
            <v>068451</v>
          </cell>
          <cell r="D388" t="str">
            <v>C1659</v>
          </cell>
          <cell r="E388" t="str">
            <v>/</v>
          </cell>
          <cell r="F388" t="str">
            <v>塑料</v>
          </cell>
          <cell r="G388" t="str">
            <v>P系列-125款中框</v>
          </cell>
          <cell r="H388" t="str">
            <v>P125</v>
          </cell>
          <cell r="I388" t="str">
            <v>是</v>
          </cell>
          <cell r="J388" t="str">
            <v>海外营销</v>
          </cell>
          <cell r="K388" t="str">
            <v>李景鹏</v>
          </cell>
        </row>
        <row r="389">
          <cell r="C389" t="str">
            <v>068453</v>
          </cell>
          <cell r="D389" t="str">
            <v>C1661</v>
          </cell>
          <cell r="E389" t="str">
            <v>/</v>
          </cell>
          <cell r="F389" t="str">
            <v>塑料</v>
          </cell>
          <cell r="G389" t="str">
            <v>P系列-125款导风条</v>
          </cell>
          <cell r="H389" t="str">
            <v>P125</v>
          </cell>
          <cell r="I389" t="str">
            <v>否</v>
          </cell>
          <cell r="J389" t="str">
            <v>海外营销</v>
          </cell>
          <cell r="K389" t="str">
            <v>李景鹏</v>
          </cell>
        </row>
        <row r="390">
          <cell r="C390" t="str">
            <v>068687</v>
          </cell>
          <cell r="D390" t="str">
            <v>CS13-274</v>
          </cell>
          <cell r="E390" t="str">
            <v>/</v>
          </cell>
          <cell r="F390" t="str">
            <v>塑料</v>
          </cell>
          <cell r="G390" t="str">
            <v>P154面板体</v>
          </cell>
          <cell r="H390" t="str">
            <v>P内核</v>
          </cell>
          <cell r="I390" t="str">
            <v>否</v>
          </cell>
          <cell r="J390" t="str">
            <v>海外营销</v>
          </cell>
          <cell r="K390" t="str">
            <v>李景鹏</v>
          </cell>
        </row>
        <row r="391">
          <cell r="C391" t="str">
            <v>068429</v>
          </cell>
          <cell r="D391" t="str">
            <v>C1725</v>
          </cell>
          <cell r="E391" t="str">
            <v>/</v>
          </cell>
          <cell r="F391" t="str">
            <v>塑料</v>
          </cell>
          <cell r="G391" t="str">
            <v>P系列-135款面板</v>
          </cell>
          <cell r="H391" t="str">
            <v>P125</v>
          </cell>
          <cell r="I391" t="str">
            <v>否</v>
          </cell>
          <cell r="J391" t="str">
            <v>海外营销</v>
          </cell>
          <cell r="K391" t="str">
            <v>李景鹏</v>
          </cell>
        </row>
        <row r="392">
          <cell r="C392" t="str">
            <v>/</v>
          </cell>
          <cell r="D392" t="str">
            <v>CS14-128</v>
          </cell>
          <cell r="E392" t="str">
            <v>/</v>
          </cell>
          <cell r="F392" t="str">
            <v>塑料</v>
          </cell>
          <cell r="G392" t="str">
            <v>P156面板体</v>
          </cell>
          <cell r="H392" t="str">
            <v>P125</v>
          </cell>
          <cell r="I392" t="str">
            <v>否</v>
          </cell>
          <cell r="J392" t="str">
            <v>海外营销</v>
          </cell>
          <cell r="K392" t="str">
            <v>李景鹏</v>
          </cell>
        </row>
        <row r="393">
          <cell r="C393" t="str">
            <v>/</v>
          </cell>
          <cell r="D393" t="str">
            <v>CS14-129</v>
          </cell>
          <cell r="E393" t="str">
            <v>/</v>
          </cell>
          <cell r="F393" t="str">
            <v>塑料</v>
          </cell>
          <cell r="G393" t="str">
            <v>P156左、右镶块</v>
          </cell>
          <cell r="H393" t="str">
            <v>P125</v>
          </cell>
          <cell r="I393" t="str">
            <v>否</v>
          </cell>
          <cell r="J393" t="str">
            <v>海外营销</v>
          </cell>
          <cell r="K393" t="str">
            <v>李景鹏</v>
          </cell>
        </row>
        <row r="394">
          <cell r="C394" t="str">
            <v>069358</v>
          </cell>
          <cell r="D394" t="str">
            <v>NY14025</v>
          </cell>
          <cell r="E394" t="str">
            <v>/</v>
          </cell>
          <cell r="F394" t="str">
            <v>塑料</v>
          </cell>
          <cell r="G394" t="str">
            <v>P155面板体</v>
          </cell>
          <cell r="H394" t="str">
            <v>PB125</v>
          </cell>
          <cell r="I394" t="str">
            <v>否</v>
          </cell>
          <cell r="J394" t="str">
            <v>海外营销</v>
          </cell>
          <cell r="K394" t="str">
            <v>李景鹏</v>
          </cell>
        </row>
        <row r="395">
          <cell r="C395" t="str">
            <v>/</v>
          </cell>
          <cell r="D395" t="str">
            <v>CS14-164</v>
          </cell>
          <cell r="E395" t="str">
            <v>/</v>
          </cell>
          <cell r="F395" t="str">
            <v>塑料</v>
          </cell>
          <cell r="G395" t="str">
            <v>P157面板体</v>
          </cell>
          <cell r="H395" t="str">
            <v>P125</v>
          </cell>
          <cell r="I395" t="str">
            <v>否</v>
          </cell>
          <cell r="J395" t="str">
            <v>海外营销</v>
          </cell>
          <cell r="K395" t="str">
            <v>李景鹏</v>
          </cell>
        </row>
        <row r="396">
          <cell r="C396" t="str">
            <v>065025</v>
          </cell>
          <cell r="D396" t="str">
            <v>C1131</v>
          </cell>
          <cell r="E396" t="str">
            <v>395030023R</v>
          </cell>
          <cell r="F396" t="str">
            <v>塑料</v>
          </cell>
          <cell r="G396" t="str">
            <v>顶盖板\移动17款</v>
          </cell>
          <cell r="H396" t="str">
            <v>17款移动空调</v>
          </cell>
          <cell r="I396" t="str">
            <v>否</v>
          </cell>
          <cell r="J396" t="str">
            <v>海外营销</v>
          </cell>
          <cell r="K396" t="str">
            <v>李景鹏</v>
          </cell>
        </row>
        <row r="397">
          <cell r="C397" t="str">
            <v>068946</v>
          </cell>
          <cell r="D397" t="str">
            <v>CS13-324</v>
          </cell>
          <cell r="E397" t="str">
            <v>A050601002071-R0</v>
          </cell>
          <cell r="F397" t="str">
            <v>塑料</v>
          </cell>
          <cell r="G397" t="str">
            <v>188款-蜗舌</v>
          </cell>
          <cell r="H397" t="str">
            <v>188、189款</v>
          </cell>
          <cell r="I397" t="str">
            <v>否</v>
          </cell>
          <cell r="J397" t="str">
            <v>国内营销</v>
          </cell>
          <cell r="K397" t="str">
            <v>胡江冯</v>
          </cell>
        </row>
        <row r="398">
          <cell r="C398" t="str">
            <v>068948</v>
          </cell>
          <cell r="D398" t="str">
            <v>CS13-326</v>
          </cell>
          <cell r="E398" t="str">
            <v>A050601002080-R0</v>
          </cell>
          <cell r="F398" t="str">
            <v>塑料</v>
          </cell>
          <cell r="G398" t="str">
            <v>188款-内导风条</v>
          </cell>
          <cell r="H398" t="str">
            <v>188、189款</v>
          </cell>
          <cell r="I398" t="str">
            <v>否</v>
          </cell>
          <cell r="J398" t="str">
            <v>国内营销</v>
          </cell>
          <cell r="K398" t="str">
            <v>胡江冯</v>
          </cell>
        </row>
        <row r="399">
          <cell r="C399" t="str">
            <v>068950</v>
          </cell>
          <cell r="D399" t="str">
            <v>CS13-328</v>
          </cell>
          <cell r="E399" t="str">
            <v>A050601002068-R0</v>
          </cell>
          <cell r="F399" t="str">
            <v>塑料</v>
          </cell>
          <cell r="G399" t="str">
            <v>188款-外导风条内壳</v>
          </cell>
          <cell r="H399" t="str">
            <v>188、189款</v>
          </cell>
          <cell r="I399" t="str">
            <v>否</v>
          </cell>
          <cell r="J399" t="str">
            <v>国内营销</v>
          </cell>
          <cell r="K399" t="str">
            <v>胡江冯</v>
          </cell>
        </row>
        <row r="400">
          <cell r="C400" t="str">
            <v>069276</v>
          </cell>
          <cell r="D400" t="str">
            <v>CS13-163</v>
          </cell>
          <cell r="E400" t="str">
            <v>A050603000340-B0</v>
          </cell>
          <cell r="F400" t="str">
            <v>塑料</v>
          </cell>
          <cell r="G400" t="str">
            <v>50柜机-面板装饰条1</v>
          </cell>
          <cell r="H400" t="str">
            <v>50款柜机</v>
          </cell>
          <cell r="I400" t="str">
            <v>否</v>
          </cell>
          <cell r="J400" t="str">
            <v>国内营销</v>
          </cell>
          <cell r="K400" t="str">
            <v>胡江冯</v>
          </cell>
        </row>
        <row r="401">
          <cell r="C401" t="str">
            <v>069276</v>
          </cell>
          <cell r="D401" t="str">
            <v>CS13-163</v>
          </cell>
          <cell r="E401" t="str">
            <v>A050603000340-B0</v>
          </cell>
          <cell r="F401" t="str">
            <v>塑料</v>
          </cell>
          <cell r="G401" t="str">
            <v>50柜机-面板装饰条2</v>
          </cell>
          <cell r="H401" t="str">
            <v>50款柜机</v>
          </cell>
          <cell r="I401" t="str">
            <v>否</v>
          </cell>
          <cell r="J401" t="str">
            <v>国内营销</v>
          </cell>
          <cell r="K401" t="str">
            <v>胡江冯</v>
          </cell>
        </row>
        <row r="402">
          <cell r="C402" t="str">
            <v>069283</v>
          </cell>
          <cell r="D402" t="str">
            <v>CS13-170</v>
          </cell>
          <cell r="E402" t="str">
            <v>A050603000334-B0</v>
          </cell>
          <cell r="F402" t="str">
            <v>塑料</v>
          </cell>
          <cell r="G402" t="str">
            <v>50柜机-左出风挡板</v>
          </cell>
          <cell r="H402" t="str">
            <v>50款柜机</v>
          </cell>
          <cell r="I402" t="str">
            <v>否</v>
          </cell>
          <cell r="J402" t="str">
            <v>国内营销</v>
          </cell>
          <cell r="K402" t="str">
            <v>胡江冯</v>
          </cell>
        </row>
        <row r="403">
          <cell r="C403" t="str">
            <v>062067</v>
          </cell>
          <cell r="D403" t="str">
            <v>C0985</v>
          </cell>
          <cell r="E403" t="str">
            <v>A050699000210-R0</v>
          </cell>
          <cell r="F403" t="str">
            <v>塑料</v>
          </cell>
          <cell r="G403" t="str">
            <v>移动空调16款-过滤网</v>
          </cell>
          <cell r="H403" t="str">
            <v>移动16款</v>
          </cell>
          <cell r="I403" t="str">
            <v>是</v>
          </cell>
          <cell r="J403" t="str">
            <v>海外营销</v>
          </cell>
          <cell r="K403" t="str">
            <v>李景鹏</v>
          </cell>
        </row>
        <row r="404">
          <cell r="C404">
            <v>69284</v>
          </cell>
          <cell r="D404" t="str">
            <v>C1814</v>
          </cell>
          <cell r="E404" t="str">
            <v>A050603000351-R0</v>
          </cell>
          <cell r="F404" t="str">
            <v>塑料</v>
          </cell>
          <cell r="G404" t="str">
            <v>50柜机-左过滤网</v>
          </cell>
          <cell r="H404" t="str">
            <v>50款柜机</v>
          </cell>
          <cell r="I404" t="str">
            <v>否</v>
          </cell>
          <cell r="J404" t="str">
            <v>国内营销</v>
          </cell>
          <cell r="K404" t="str">
            <v>胡江冯</v>
          </cell>
        </row>
        <row r="405">
          <cell r="C405">
            <v>69284</v>
          </cell>
          <cell r="D405" t="str">
            <v>C1814</v>
          </cell>
          <cell r="E405" t="str">
            <v>A050603000351-R0</v>
          </cell>
          <cell r="F405" t="str">
            <v>塑料</v>
          </cell>
          <cell r="G405" t="str">
            <v>50柜机-右过滤网</v>
          </cell>
          <cell r="H405" t="str">
            <v>50款柜机</v>
          </cell>
          <cell r="I405" t="str">
            <v>否</v>
          </cell>
          <cell r="J405" t="str">
            <v>国内营销</v>
          </cell>
          <cell r="K405" t="str">
            <v>胡江冯</v>
          </cell>
        </row>
        <row r="406">
          <cell r="C406">
            <v>69284</v>
          </cell>
          <cell r="D406" t="str">
            <v>CS13-172</v>
          </cell>
          <cell r="E406" t="str">
            <v>A050603000351-R0</v>
          </cell>
          <cell r="F406" t="str">
            <v>塑料</v>
          </cell>
          <cell r="G406" t="str">
            <v>50柜机-右过滤网（60款）</v>
          </cell>
          <cell r="H406" t="str">
            <v>50款柜机</v>
          </cell>
          <cell r="I406" t="str">
            <v>否</v>
          </cell>
          <cell r="J406" t="str">
            <v>国内营销</v>
          </cell>
          <cell r="K406" t="str">
            <v>胡江冯</v>
          </cell>
        </row>
        <row r="407">
          <cell r="C407" t="str">
            <v>069285</v>
          </cell>
          <cell r="D407" t="str">
            <v>C1815</v>
          </cell>
          <cell r="E407" t="str">
            <v>A050603000327-R0</v>
          </cell>
          <cell r="F407" t="str">
            <v>塑料</v>
          </cell>
          <cell r="G407" t="str">
            <v>50柜机-下过滤网</v>
          </cell>
          <cell r="H407" t="str">
            <v>50款柜机</v>
          </cell>
          <cell r="I407" t="str">
            <v>否</v>
          </cell>
          <cell r="J407" t="str">
            <v>国内营销</v>
          </cell>
          <cell r="K407" t="str">
            <v>胡江冯</v>
          </cell>
        </row>
        <row r="408">
          <cell r="C408" t="str">
            <v>069264</v>
          </cell>
          <cell r="D408" t="str">
            <v>C1797</v>
          </cell>
          <cell r="E408" t="str">
            <v>A050601001216-R0</v>
          </cell>
          <cell r="F408" t="str">
            <v>塑料</v>
          </cell>
          <cell r="G408" t="str">
            <v>B内核-125款过滤网</v>
          </cell>
          <cell r="H408" t="str">
            <v>B内核</v>
          </cell>
          <cell r="I408" t="str">
            <v>是</v>
          </cell>
          <cell r="J408" t="str">
            <v>国内营销</v>
          </cell>
          <cell r="K408" t="str">
            <v>胡江冯</v>
          </cell>
        </row>
        <row r="409">
          <cell r="C409" t="str">
            <v>069264</v>
          </cell>
          <cell r="E409" t="str">
            <v>/</v>
          </cell>
          <cell r="F409" t="str">
            <v>塑料</v>
          </cell>
          <cell r="G409" t="str">
            <v>B内核-125款过滤网</v>
          </cell>
          <cell r="H409" t="str">
            <v>B内核</v>
          </cell>
          <cell r="I409" t="str">
            <v>是</v>
          </cell>
          <cell r="J409" t="str">
            <v>国内营销</v>
          </cell>
          <cell r="K409" t="str">
            <v>胡江冯</v>
          </cell>
        </row>
        <row r="410">
          <cell r="C410" t="str">
            <v>065026</v>
          </cell>
          <cell r="D410" t="str">
            <v>C1132</v>
          </cell>
          <cell r="E410" t="str">
            <v>395040013R</v>
          </cell>
          <cell r="F410" t="str">
            <v>塑料</v>
          </cell>
          <cell r="G410" t="str">
            <v>过滤网\移动空调17款</v>
          </cell>
          <cell r="H410" t="str">
            <v>17款移动空调</v>
          </cell>
          <cell r="I410" t="str">
            <v>是</v>
          </cell>
          <cell r="J410" t="str">
            <v>海外营销</v>
          </cell>
          <cell r="K410" t="str">
            <v>李景鹏</v>
          </cell>
        </row>
        <row r="411">
          <cell r="C411" t="str">
            <v>062059</v>
          </cell>
          <cell r="D411" t="str">
            <v>C0977</v>
          </cell>
          <cell r="E411" t="str">
            <v>A050699000191-R0</v>
          </cell>
          <cell r="F411" t="str">
            <v>塑料</v>
          </cell>
          <cell r="G411" t="str">
            <v>移动空调16款-下风壳盖板</v>
          </cell>
          <cell r="H411" t="str">
            <v>移动16款</v>
          </cell>
          <cell r="I411" t="str">
            <v>否</v>
          </cell>
          <cell r="J411" t="str">
            <v>海外营销</v>
          </cell>
          <cell r="K411" t="str">
            <v>李景鹏</v>
          </cell>
        </row>
        <row r="412">
          <cell r="C412" t="str">
            <v>062058</v>
          </cell>
          <cell r="D412" t="str">
            <v>C0976</v>
          </cell>
          <cell r="E412" t="str">
            <v>A050699000185-R0</v>
          </cell>
          <cell r="F412" t="str">
            <v>塑料</v>
          </cell>
          <cell r="G412" t="str">
            <v>移动空调16款-下风壳</v>
          </cell>
          <cell r="H412" t="str">
            <v>移动16款</v>
          </cell>
          <cell r="I412" t="str">
            <v>否</v>
          </cell>
          <cell r="J412" t="str">
            <v>海外营销</v>
          </cell>
          <cell r="K412" t="str">
            <v>李景鹏</v>
          </cell>
        </row>
        <row r="413">
          <cell r="C413" t="str">
            <v>062057</v>
          </cell>
          <cell r="D413" t="str">
            <v>C0975</v>
          </cell>
          <cell r="E413" t="str">
            <v>A050609000049-R0</v>
          </cell>
          <cell r="F413" t="str">
            <v>塑料</v>
          </cell>
          <cell r="G413" t="str">
            <v>移动空调16款-水槽</v>
          </cell>
          <cell r="H413" t="str">
            <v>移动16款</v>
          </cell>
          <cell r="I413" t="str">
            <v>否</v>
          </cell>
          <cell r="J413" t="str">
            <v>海外营销</v>
          </cell>
          <cell r="K413" t="str">
            <v>李景鹏</v>
          </cell>
        </row>
        <row r="414">
          <cell r="C414" t="str">
            <v>065031</v>
          </cell>
          <cell r="D414" t="str">
            <v>C1137</v>
          </cell>
          <cell r="E414" t="str">
            <v>395990377R</v>
          </cell>
          <cell r="F414" t="str">
            <v>塑料</v>
          </cell>
          <cell r="G414" t="str">
            <v>进风格栅\移动空调17款</v>
          </cell>
          <cell r="H414" t="str">
            <v>17款移动空调</v>
          </cell>
          <cell r="I414" t="str">
            <v>否</v>
          </cell>
          <cell r="J414" t="str">
            <v>海外营销</v>
          </cell>
          <cell r="K414" t="str">
            <v>李景鹏</v>
          </cell>
        </row>
        <row r="415">
          <cell r="C415" t="str">
            <v>069273</v>
          </cell>
          <cell r="D415" t="str">
            <v>C1802/CS13-091</v>
          </cell>
          <cell r="E415" t="str">
            <v>A050603000331-B0</v>
          </cell>
          <cell r="F415" t="str">
            <v>塑料</v>
          </cell>
          <cell r="G415" t="str">
            <v>50柜机-上导风条</v>
          </cell>
          <cell r="H415" t="str">
            <v>50款柜机</v>
          </cell>
          <cell r="I415" t="str">
            <v>否</v>
          </cell>
          <cell r="J415" t="str">
            <v>国内营销</v>
          </cell>
          <cell r="K415" t="str">
            <v>胡江冯</v>
          </cell>
        </row>
        <row r="416">
          <cell r="C416" t="str">
            <v>069273</v>
          </cell>
          <cell r="E416" t="str">
            <v>/</v>
          </cell>
          <cell r="F416" t="str">
            <v>塑料</v>
          </cell>
          <cell r="G416" t="str">
            <v>50柜机-上导风条</v>
          </cell>
          <cell r="H416" t="str">
            <v>50款柜机</v>
          </cell>
          <cell r="I416" t="str">
            <v>否</v>
          </cell>
          <cell r="J416" t="str">
            <v>国内营销</v>
          </cell>
          <cell r="K416" t="str">
            <v>胡江冯</v>
          </cell>
        </row>
        <row r="417">
          <cell r="C417" t="str">
            <v>068436</v>
          </cell>
          <cell r="D417" t="str">
            <v>C1677</v>
          </cell>
          <cell r="E417" t="str">
            <v>/</v>
          </cell>
          <cell r="F417" t="str">
            <v>塑料</v>
          </cell>
          <cell r="G417" t="str">
            <v>底座组件E 1#</v>
          </cell>
          <cell r="H417" t="str">
            <v>P内核</v>
          </cell>
          <cell r="I417" t="str">
            <v>是</v>
          </cell>
          <cell r="J417" t="str">
            <v>海外营销</v>
          </cell>
          <cell r="K417" t="str">
            <v>李景鹏</v>
          </cell>
        </row>
        <row r="418">
          <cell r="C418" t="str">
            <v>068208</v>
          </cell>
          <cell r="D418" t="str">
            <v>NY13084</v>
          </cell>
          <cell r="E418" t="str">
            <v>/</v>
          </cell>
          <cell r="F418" t="str">
            <v>塑料</v>
          </cell>
          <cell r="G418" t="str">
            <v>V168面板</v>
          </cell>
          <cell r="H418" t="str">
            <v>M内核</v>
          </cell>
          <cell r="I418" t="str">
            <v>否</v>
          </cell>
          <cell r="J418" t="str">
            <v>海外营销</v>
          </cell>
          <cell r="K418" t="str">
            <v>李景鹏</v>
          </cell>
        </row>
        <row r="419">
          <cell r="C419" t="str">
            <v>068207</v>
          </cell>
          <cell r="D419" t="str">
            <v>NY13083</v>
          </cell>
          <cell r="E419" t="str">
            <v>/</v>
          </cell>
          <cell r="F419" t="str">
            <v>塑料</v>
          </cell>
          <cell r="G419" t="str">
            <v>M168面板</v>
          </cell>
          <cell r="H419" t="str">
            <v>V内核</v>
          </cell>
          <cell r="I419" t="str">
            <v>否</v>
          </cell>
          <cell r="J419" t="str">
            <v>海外营销</v>
          </cell>
          <cell r="K419" t="str">
            <v>李景鹏</v>
          </cell>
        </row>
        <row r="420">
          <cell r="C420" t="str">
            <v>0610056</v>
          </cell>
          <cell r="D420" t="str">
            <v>HIPS-ZGGP127C1971</v>
          </cell>
          <cell r="E420" t="str">
            <v>/</v>
          </cell>
          <cell r="F420" t="str">
            <v>塑料</v>
          </cell>
          <cell r="G420" t="str">
            <v>P127出风主体</v>
          </cell>
          <cell r="H420" t="str">
            <v>P127</v>
          </cell>
          <cell r="I420" t="str">
            <v>否</v>
          </cell>
          <cell r="J420" t="str">
            <v>海外营销</v>
          </cell>
          <cell r="K420" t="str">
            <v>李景鹏</v>
          </cell>
        </row>
        <row r="421">
          <cell r="C421" t="str">
            <v>/</v>
          </cell>
          <cell r="D421" t="str">
            <v>M1410016</v>
          </cell>
          <cell r="E421" t="str">
            <v>/</v>
          </cell>
          <cell r="F421" t="str">
            <v>塑料</v>
          </cell>
          <cell r="G421" t="str">
            <v>196款透明面板</v>
          </cell>
          <cell r="H421" t="str">
            <v>195、196</v>
          </cell>
          <cell r="I421" t="str">
            <v>否</v>
          </cell>
          <cell r="J421" t="str">
            <v>国内营销</v>
          </cell>
          <cell r="K421" t="str">
            <v>胡江冯</v>
          </cell>
        </row>
        <row r="422">
          <cell r="C422" t="str">
            <v>/</v>
          </cell>
          <cell r="D422" t="str">
            <v>CS14-179</v>
          </cell>
          <cell r="E422" t="str">
            <v>/</v>
          </cell>
          <cell r="F422" t="str">
            <v>塑料</v>
          </cell>
          <cell r="G422" t="str">
            <v>196款内面板（面板架）</v>
          </cell>
          <cell r="H422" t="str">
            <v>195、196</v>
          </cell>
          <cell r="I422" t="str">
            <v>否</v>
          </cell>
          <cell r="J422" t="str">
            <v>国内营销</v>
          </cell>
          <cell r="K422" t="str">
            <v>胡江冯</v>
          </cell>
        </row>
        <row r="423">
          <cell r="C423" t="str">
            <v>/</v>
          </cell>
          <cell r="D423" t="str">
            <v>11K078000</v>
          </cell>
          <cell r="E423" t="str">
            <v>/</v>
          </cell>
          <cell r="F423" t="str">
            <v>塑料</v>
          </cell>
          <cell r="G423" t="str">
            <v>M141面板</v>
          </cell>
          <cell r="H423" t="e">
            <v>#N/A</v>
          </cell>
          <cell r="I423" t="str">
            <v>否</v>
          </cell>
          <cell r="J423" t="str">
            <v>国内营销</v>
          </cell>
          <cell r="K423" t="str">
            <v>胡江冯</v>
          </cell>
        </row>
        <row r="424">
          <cell r="C424" t="str">
            <v>068438</v>
          </cell>
          <cell r="D424" t="str">
            <v>C1679</v>
          </cell>
          <cell r="E424" t="str">
            <v>/</v>
          </cell>
          <cell r="F424" t="str">
            <v>塑料</v>
          </cell>
          <cell r="G424" t="str">
            <v>出风主体本体E模</v>
          </cell>
          <cell r="H424" t="str">
            <v>P内核</v>
          </cell>
          <cell r="I424" t="str">
            <v>否</v>
          </cell>
          <cell r="J424" t="str">
            <v>采购</v>
          </cell>
          <cell r="K424" t="str">
            <v>/</v>
          </cell>
        </row>
        <row r="425">
          <cell r="C425" t="str">
            <v>068446</v>
          </cell>
          <cell r="D425" t="str">
            <v>C1665</v>
          </cell>
          <cell r="E425" t="str">
            <v>/</v>
          </cell>
          <cell r="F425" t="str">
            <v>塑料</v>
          </cell>
          <cell r="G425" t="str">
            <v>风轮前框</v>
          </cell>
          <cell r="H425" t="str">
            <v>R内核窗机</v>
          </cell>
          <cell r="I425" t="str">
            <v>否</v>
          </cell>
          <cell r="J425" t="str">
            <v>海外营销</v>
          </cell>
          <cell r="K425" t="str">
            <v>李景鹏</v>
          </cell>
        </row>
        <row r="426">
          <cell r="C426" t="str">
            <v>/</v>
          </cell>
          <cell r="D426" t="str">
            <v>KFR-72W/HBP+N3A.11-1</v>
          </cell>
          <cell r="E426" t="str">
            <v>/</v>
          </cell>
          <cell r="F426" t="str">
            <v>塑料</v>
          </cell>
          <cell r="G426" t="str">
            <v>3P15版变频电控盒体  </v>
          </cell>
          <cell r="H426" t="e">
            <v>#N/A</v>
          </cell>
          <cell r="I426" t="str">
            <v>否</v>
          </cell>
          <cell r="J426" t="str">
            <v>技术中心</v>
          </cell>
          <cell r="K426" t="str">
            <v>谢厚佳</v>
          </cell>
        </row>
        <row r="427">
          <cell r="C427" t="str">
            <v>/</v>
          </cell>
          <cell r="D427" t="str">
            <v>KFR-72W/HBP+N3A.11-2</v>
          </cell>
          <cell r="E427" t="str">
            <v>/</v>
          </cell>
          <cell r="F427" t="str">
            <v>塑料</v>
          </cell>
          <cell r="G427" t="str">
            <v>3P15版变频电控盒盖 </v>
          </cell>
          <cell r="H427" t="e">
            <v>#N/A</v>
          </cell>
          <cell r="I427" t="str">
            <v>否</v>
          </cell>
          <cell r="J427" t="str">
            <v>技术中心</v>
          </cell>
          <cell r="K427" t="str">
            <v>谢厚佳</v>
          </cell>
        </row>
        <row r="428">
          <cell r="C428" t="str">
            <v>06000466</v>
          </cell>
          <cell r="D428" t="str">
            <v>A0344</v>
          </cell>
          <cell r="E428" t="str">
            <v>/</v>
          </cell>
          <cell r="F428" t="str">
            <v>塑料</v>
          </cell>
          <cell r="G428" t="str">
            <v>操作板底座KF-70L/B</v>
          </cell>
          <cell r="H428" t="str">
            <v>2P柜机</v>
          </cell>
          <cell r="I428" t="str">
            <v>否</v>
          </cell>
          <cell r="J428" t="str">
            <v>营销部门</v>
          </cell>
          <cell r="K428" t="str">
            <v>/</v>
          </cell>
        </row>
        <row r="429">
          <cell r="C429" t="str">
            <v>069633</v>
          </cell>
          <cell r="D429" t="str">
            <v>C1925</v>
          </cell>
          <cell r="E429" t="str">
            <v>/</v>
          </cell>
          <cell r="F429" t="str">
            <v>塑料</v>
          </cell>
          <cell r="G429" t="str">
            <v>WiFi盒子</v>
          </cell>
          <cell r="H429" t="str">
            <v>/</v>
          </cell>
          <cell r="I429" t="str">
            <v>否</v>
          </cell>
          <cell r="J429" t="str">
            <v>营销部门</v>
          </cell>
          <cell r="K429" t="str">
            <v>/</v>
          </cell>
        </row>
        <row r="430">
          <cell r="C430" t="str">
            <v>069634</v>
          </cell>
          <cell r="D430" t="str">
            <v>C1926</v>
          </cell>
          <cell r="E430" t="str">
            <v>/</v>
          </cell>
          <cell r="F430" t="str">
            <v>塑料</v>
          </cell>
          <cell r="G430" t="str">
            <v>WiFi盒盖</v>
          </cell>
          <cell r="H430" t="str">
            <v>/</v>
          </cell>
          <cell r="I430" t="str">
            <v>否</v>
          </cell>
          <cell r="J430" t="str">
            <v>营销部门</v>
          </cell>
          <cell r="K430" t="str">
            <v>/</v>
          </cell>
        </row>
        <row r="431">
          <cell r="C431" t="str">
            <v>069142</v>
          </cell>
          <cell r="D431" t="str">
            <v>CS14-100</v>
          </cell>
          <cell r="E431" t="str">
            <v>/</v>
          </cell>
          <cell r="F431" t="str">
            <v>塑料</v>
          </cell>
          <cell r="G431" t="str">
            <v>56#显示盒</v>
          </cell>
          <cell r="H431" t="str">
            <v>/</v>
          </cell>
          <cell r="I431" t="str">
            <v>否</v>
          </cell>
          <cell r="J431" t="str">
            <v>营销部门</v>
          </cell>
          <cell r="K431" t="str">
            <v>/</v>
          </cell>
        </row>
        <row r="432">
          <cell r="C432" t="str">
            <v>0610052</v>
          </cell>
          <cell r="D432" t="str">
            <v>C1972</v>
          </cell>
          <cell r="E432" t="str">
            <v>/</v>
          </cell>
          <cell r="F432" t="str">
            <v>塑料</v>
          </cell>
          <cell r="G432" t="str">
            <v>156款WiFi盒子</v>
          </cell>
          <cell r="H432" t="str">
            <v>156款</v>
          </cell>
          <cell r="I432" t="str">
            <v>是</v>
          </cell>
          <cell r="J432" t="str">
            <v>国内营销</v>
          </cell>
          <cell r="K432" t="str">
            <v>胡江冯</v>
          </cell>
        </row>
        <row r="433">
          <cell r="C433" t="str">
            <v>0610053</v>
          </cell>
          <cell r="D433" t="str">
            <v>C1973</v>
          </cell>
          <cell r="E433" t="str">
            <v>/</v>
          </cell>
          <cell r="F433" t="str">
            <v>塑料</v>
          </cell>
          <cell r="G433" t="str">
            <v>156款WiFi盒盖</v>
          </cell>
          <cell r="H433" t="str">
            <v>156款</v>
          </cell>
          <cell r="I433" t="str">
            <v>是</v>
          </cell>
          <cell r="J433" t="str">
            <v>国内营销</v>
          </cell>
          <cell r="K433" t="str">
            <v>胡江冯</v>
          </cell>
        </row>
        <row r="434">
          <cell r="C434" t="str">
            <v>068419</v>
          </cell>
          <cell r="D434" t="str">
            <v>C1554</v>
          </cell>
          <cell r="E434" t="str">
            <v>/</v>
          </cell>
          <cell r="F434" t="str">
            <v>塑料</v>
          </cell>
          <cell r="G434" t="str">
            <v>操作板盒后盖KFR-51L</v>
          </cell>
          <cell r="H434" t="str">
            <v>43款柜机</v>
          </cell>
          <cell r="I434" t="str">
            <v>否</v>
          </cell>
          <cell r="J434" t="str">
            <v>营销部门</v>
          </cell>
          <cell r="K434" t="str">
            <v>/</v>
          </cell>
        </row>
        <row r="435">
          <cell r="C435" t="str">
            <v>065775</v>
          </cell>
          <cell r="D435" t="str">
            <v>C1314</v>
          </cell>
          <cell r="E435" t="str">
            <v>392120032R</v>
          </cell>
          <cell r="F435" t="str">
            <v>塑料</v>
          </cell>
          <cell r="G435" t="str">
            <v>操作板盒后盖KFR-72L</v>
          </cell>
          <cell r="H435" t="str">
            <v>38款柜机</v>
          </cell>
          <cell r="I435" t="str">
            <v>否</v>
          </cell>
          <cell r="J435" t="str">
            <v>营销部门</v>
          </cell>
          <cell r="K435" t="str">
            <v>/</v>
          </cell>
        </row>
        <row r="436">
          <cell r="C436" t="str">
            <v>069632</v>
          </cell>
          <cell r="D436" t="str">
            <v>C1935</v>
          </cell>
          <cell r="E436" t="str">
            <v>/</v>
          </cell>
          <cell r="F436" t="str">
            <v>塑料</v>
          </cell>
          <cell r="G436" t="str">
            <v>云空调操作板盒KFR-51L</v>
          </cell>
          <cell r="H436" t="str">
            <v>58款柜机</v>
          </cell>
          <cell r="I436" t="str">
            <v>是</v>
          </cell>
          <cell r="J436" t="str">
            <v>国内营销</v>
          </cell>
          <cell r="K436" t="str">
            <v>胡江冯</v>
          </cell>
        </row>
        <row r="437">
          <cell r="C437" t="str">
            <v>/</v>
          </cell>
          <cell r="D437" t="str">
            <v>C1936</v>
          </cell>
          <cell r="E437" t="str">
            <v>/</v>
          </cell>
          <cell r="F437" t="str">
            <v>塑料</v>
          </cell>
          <cell r="G437" t="str">
            <v>WiFi模块盒KFR-51L</v>
          </cell>
          <cell r="H437" t="str">
            <v>88款</v>
          </cell>
          <cell r="I437" t="str">
            <v>是</v>
          </cell>
          <cell r="J437" t="str">
            <v>国内营销</v>
          </cell>
          <cell r="K437" t="str">
            <v>胡江冯</v>
          </cell>
        </row>
        <row r="438">
          <cell r="C438" t="str">
            <v>/</v>
          </cell>
          <cell r="D438" t="str">
            <v>C1936</v>
          </cell>
          <cell r="E438" t="str">
            <v>/</v>
          </cell>
          <cell r="F438" t="str">
            <v>塑料</v>
          </cell>
          <cell r="G438" t="str">
            <v>WiFi模块盒盖KFR-51L</v>
          </cell>
          <cell r="H438" t="str">
            <v>88款</v>
          </cell>
          <cell r="I438" t="str">
            <v>是</v>
          </cell>
          <cell r="J438" t="str">
            <v>国内营销</v>
          </cell>
          <cell r="K438" t="str">
            <v>胡江冯</v>
          </cell>
        </row>
        <row r="439">
          <cell r="C439" t="str">
            <v>066922</v>
          </cell>
          <cell r="D439" t="str">
            <v>K0822</v>
          </cell>
          <cell r="E439" t="str">
            <v>/</v>
          </cell>
          <cell r="F439" t="str">
            <v>塑料</v>
          </cell>
          <cell r="G439" t="str">
            <v>控制面板CYW-23C1-G09AA</v>
          </cell>
          <cell r="H439" t="str">
            <v>09款G内核8K窗机</v>
          </cell>
          <cell r="I439" t="str">
            <v>否</v>
          </cell>
          <cell r="J439" t="str">
            <v>海外营销</v>
          </cell>
          <cell r="K439" t="str">
            <v>李景鹏</v>
          </cell>
        </row>
        <row r="440">
          <cell r="C440" t="str">
            <v>065372</v>
          </cell>
          <cell r="D440" t="str">
            <v>C1290</v>
          </cell>
          <cell r="E440" t="str">
            <v>394990220R</v>
          </cell>
          <cell r="F440" t="str">
            <v>塑料</v>
          </cell>
          <cell r="G440" t="str">
            <v>电子式控制面板CYW-23C1A-G09BA</v>
          </cell>
          <cell r="H440" t="str">
            <v>09款G内核8K海尔窗机</v>
          </cell>
          <cell r="I440" t="str">
            <v>否</v>
          </cell>
          <cell r="J440" t="str">
            <v>海外营销</v>
          </cell>
          <cell r="K440" t="str">
            <v>李景鹏</v>
          </cell>
        </row>
        <row r="441">
          <cell r="C441" t="str">
            <v>066352</v>
          </cell>
          <cell r="D441" t="str">
            <v>C1292</v>
          </cell>
          <cell r="E441" t="str">
            <v>/</v>
          </cell>
          <cell r="F441" t="str">
            <v>塑料</v>
          </cell>
          <cell r="G441" t="str">
            <v>控制面板CYW-35C2-H09BA</v>
          </cell>
          <cell r="H441" t="str">
            <v>09款H内核12K海尔窗机</v>
          </cell>
          <cell r="I441" t="str">
            <v>否</v>
          </cell>
          <cell r="J441" t="str">
            <v>海外营销</v>
          </cell>
          <cell r="K441" t="str">
            <v>李景鹏</v>
          </cell>
        </row>
        <row r="442">
          <cell r="C442" t="str">
            <v>069659</v>
          </cell>
          <cell r="D442" t="str">
            <v>C1874</v>
          </cell>
          <cell r="E442" t="str">
            <v>/</v>
          </cell>
          <cell r="F442" t="str">
            <v>塑料</v>
          </cell>
          <cell r="G442" t="str">
            <v>电子式控制面板CYW-35C2-T07A</v>
          </cell>
          <cell r="H442" t="str">
            <v>T内核窗机</v>
          </cell>
          <cell r="I442" t="str">
            <v>否</v>
          </cell>
          <cell r="J442" t="str">
            <v>海外营销</v>
          </cell>
          <cell r="K442" t="str">
            <v>李景鹏</v>
          </cell>
        </row>
        <row r="443">
          <cell r="C443" t="str">
            <v>069653</v>
          </cell>
          <cell r="D443" t="str">
            <v>C1894</v>
          </cell>
          <cell r="E443" t="str">
            <v>/</v>
          </cell>
          <cell r="F443" t="str">
            <v>塑料</v>
          </cell>
          <cell r="G443" t="str">
            <v>控制面板组件CYW-26C2-U07A+7.18</v>
          </cell>
          <cell r="H443" t="str">
            <v>U内核窗机</v>
          </cell>
          <cell r="I443" t="str">
            <v>否</v>
          </cell>
          <cell r="J443" t="str">
            <v>海外营销</v>
          </cell>
          <cell r="K443" t="str">
            <v>李景鹏</v>
          </cell>
        </row>
        <row r="444">
          <cell r="C444" t="str">
            <v>/</v>
          </cell>
          <cell r="D444" t="str">
            <v>CS15-058</v>
          </cell>
          <cell r="E444" t="str">
            <v>/</v>
          </cell>
          <cell r="F444" t="str">
            <v>塑料</v>
          </cell>
          <cell r="G444" t="str">
            <v>PB164面板</v>
          </cell>
          <cell r="H444" t="str">
            <v>P125</v>
          </cell>
          <cell r="I444" t="str">
            <v>否</v>
          </cell>
          <cell r="J444" t="str">
            <v>海外营销</v>
          </cell>
          <cell r="K444" t="str">
            <v>李景鹏</v>
          </cell>
        </row>
        <row r="445">
          <cell r="C445" t="str">
            <v>/</v>
          </cell>
          <cell r="D445" t="str">
            <v>CG/A021015</v>
          </cell>
          <cell r="E445" t="str">
            <v>/</v>
          </cell>
          <cell r="F445" t="str">
            <v>塑料</v>
          </cell>
          <cell r="G445" t="str">
            <v>PB163面板体</v>
          </cell>
          <cell r="H445" t="str">
            <v>P125</v>
          </cell>
          <cell r="I445" t="str">
            <v>否</v>
          </cell>
          <cell r="J445" t="str">
            <v>海外营销</v>
          </cell>
          <cell r="K445" t="str">
            <v>李景鹏</v>
          </cell>
        </row>
        <row r="446">
          <cell r="C446" t="str">
            <v>/</v>
          </cell>
          <cell r="D446" t="str">
            <v>CG/A021115</v>
          </cell>
          <cell r="E446" t="str">
            <v>/</v>
          </cell>
          <cell r="F446" t="str">
            <v>塑料</v>
          </cell>
          <cell r="G446" t="str">
            <v>PB163装饰条</v>
          </cell>
          <cell r="H446" t="str">
            <v>P125</v>
          </cell>
          <cell r="I446" t="str">
            <v>否</v>
          </cell>
          <cell r="J446" t="str">
            <v>海外营销</v>
          </cell>
          <cell r="K446" t="str">
            <v>李景鹏</v>
          </cell>
        </row>
        <row r="447">
          <cell r="C447" t="str">
            <v>/</v>
          </cell>
          <cell r="E447" t="str">
            <v>/</v>
          </cell>
          <cell r="F447" t="str">
            <v>塑料</v>
          </cell>
          <cell r="H447" t="str">
            <v>P125</v>
          </cell>
          <cell r="I447" t="str">
            <v>否</v>
          </cell>
          <cell r="J447" t="str">
            <v>海外营销</v>
          </cell>
          <cell r="K447" t="str">
            <v>李景鹏</v>
          </cell>
        </row>
        <row r="448">
          <cell r="C448" t="str">
            <v>068436</v>
          </cell>
          <cell r="D448" t="str">
            <v xml:space="preserve">C1677 </v>
          </cell>
          <cell r="E448" t="str">
            <v>/</v>
          </cell>
          <cell r="F448" t="str">
            <v>塑料</v>
          </cell>
          <cell r="G448" t="str">
            <v>p底座E模</v>
          </cell>
          <cell r="H448" t="str">
            <v>P内核</v>
          </cell>
          <cell r="I448" t="str">
            <v>是</v>
          </cell>
          <cell r="J448" t="str">
            <v>采购</v>
          </cell>
          <cell r="K448" t="str">
            <v>/</v>
          </cell>
        </row>
        <row r="449">
          <cell r="C449" t="str">
            <v>068437</v>
          </cell>
          <cell r="D449" t="str">
            <v xml:space="preserve">C1678 </v>
          </cell>
          <cell r="E449" t="str">
            <v>/</v>
          </cell>
          <cell r="F449" t="str">
            <v>塑料</v>
          </cell>
          <cell r="G449" t="str">
            <v>p中框E模</v>
          </cell>
          <cell r="H449" t="str">
            <v>P内核</v>
          </cell>
          <cell r="I449" t="str">
            <v>是</v>
          </cell>
          <cell r="J449" t="str">
            <v>采购</v>
          </cell>
          <cell r="K449" t="str">
            <v>/</v>
          </cell>
        </row>
        <row r="450">
          <cell r="C450" t="str">
            <v>069059</v>
          </cell>
          <cell r="D450" t="str">
            <v>CS14-014</v>
          </cell>
          <cell r="E450" t="str">
            <v>/</v>
          </cell>
          <cell r="F450" t="str">
            <v>塑料</v>
          </cell>
          <cell r="G450" t="str">
            <v>60面板框架</v>
          </cell>
          <cell r="H450" t="str">
            <v>60款柜机</v>
          </cell>
          <cell r="I450" t="str">
            <v>否</v>
          </cell>
          <cell r="J450" t="str">
            <v>国内营销</v>
          </cell>
          <cell r="K450" t="str">
            <v>胡江冯</v>
          </cell>
        </row>
        <row r="451">
          <cell r="C451" t="str">
            <v>065779</v>
          </cell>
          <cell r="D451" t="str">
            <v>C1318</v>
          </cell>
          <cell r="E451" t="str">
            <v>392040108R</v>
          </cell>
          <cell r="F451" t="str">
            <v>塑料</v>
          </cell>
          <cell r="G451" t="str">
            <v>38款出风框</v>
          </cell>
          <cell r="H451" t="str">
            <v>38款柜机</v>
          </cell>
          <cell r="I451" t="str">
            <v>否</v>
          </cell>
          <cell r="J451" t="str">
            <v>国内营销</v>
          </cell>
          <cell r="K451" t="str">
            <v>胡江冯</v>
          </cell>
        </row>
        <row r="452">
          <cell r="C452" t="str">
            <v>065783</v>
          </cell>
          <cell r="D452" t="str">
            <v>C1322</v>
          </cell>
          <cell r="E452" t="str">
            <v>392990147R</v>
          </cell>
          <cell r="F452" t="str">
            <v>塑料</v>
          </cell>
          <cell r="G452" t="str">
            <v>38款上面板框</v>
          </cell>
          <cell r="H452" t="str">
            <v>38款柜机</v>
          </cell>
          <cell r="I452" t="str">
            <v>否</v>
          </cell>
          <cell r="J452" t="str">
            <v>国内营销</v>
          </cell>
          <cell r="K452" t="str">
            <v>胡江冯</v>
          </cell>
        </row>
        <row r="453">
          <cell r="C453" t="str">
            <v>065783</v>
          </cell>
          <cell r="E453" t="str">
            <v>392990147R</v>
          </cell>
          <cell r="F453" t="str">
            <v>塑料</v>
          </cell>
          <cell r="H453" t="str">
            <v>38款柜机</v>
          </cell>
          <cell r="I453" t="str">
            <v>否</v>
          </cell>
          <cell r="J453" t="str">
            <v>国内营销</v>
          </cell>
          <cell r="K453" t="str">
            <v>胡江冯</v>
          </cell>
        </row>
        <row r="454">
          <cell r="C454" t="str">
            <v>065785</v>
          </cell>
          <cell r="D454" t="str">
            <v>C1324</v>
          </cell>
          <cell r="E454" t="str">
            <v>392990154R</v>
          </cell>
          <cell r="F454" t="str">
            <v>塑料</v>
          </cell>
          <cell r="G454" t="str">
            <v>38款下面板框</v>
          </cell>
          <cell r="H454" t="str">
            <v>38款柜机</v>
          </cell>
          <cell r="I454" t="str">
            <v>否</v>
          </cell>
          <cell r="J454" t="str">
            <v>国内营销</v>
          </cell>
          <cell r="K454" t="str">
            <v>胡江冯</v>
          </cell>
        </row>
        <row r="455">
          <cell r="C455" t="str">
            <v>065785</v>
          </cell>
          <cell r="E455" t="str">
            <v>392990154R</v>
          </cell>
          <cell r="F455" t="str">
            <v>塑料</v>
          </cell>
          <cell r="H455" t="str">
            <v>38款柜机</v>
          </cell>
          <cell r="I455" t="str">
            <v>否</v>
          </cell>
          <cell r="J455" t="str">
            <v>国内营销</v>
          </cell>
          <cell r="K455" t="str">
            <v>胡江冯</v>
          </cell>
        </row>
        <row r="456">
          <cell r="C456" t="str">
            <v>065786</v>
          </cell>
          <cell r="D456" t="str">
            <v>C1325</v>
          </cell>
          <cell r="E456" t="str">
            <v>392990151R（左）</v>
          </cell>
          <cell r="F456" t="str">
            <v>塑料</v>
          </cell>
          <cell r="G456" t="str">
            <v>38款左进风格栅（盖）</v>
          </cell>
          <cell r="H456" t="str">
            <v>38款柜机</v>
          </cell>
          <cell r="I456" t="str">
            <v>否</v>
          </cell>
          <cell r="J456" t="str">
            <v>国内营销</v>
          </cell>
          <cell r="K456" t="str">
            <v>胡江冯</v>
          </cell>
        </row>
        <row r="457">
          <cell r="C457" t="str">
            <v>065786</v>
          </cell>
          <cell r="E457" t="str">
            <v>392990153R（右）</v>
          </cell>
          <cell r="F457" t="str">
            <v>塑料</v>
          </cell>
          <cell r="G457" t="str">
            <v>38款右进风格栅（盖）</v>
          </cell>
          <cell r="H457" t="str">
            <v>38款柜机</v>
          </cell>
          <cell r="I457" t="str">
            <v>否</v>
          </cell>
          <cell r="J457" t="str">
            <v>国内营销</v>
          </cell>
          <cell r="K457" t="str">
            <v>胡江冯</v>
          </cell>
        </row>
        <row r="458">
          <cell r="C458" t="str">
            <v>065787</v>
          </cell>
          <cell r="D458" t="str">
            <v>C1326</v>
          </cell>
          <cell r="E458" t="str">
            <v>392990150R（左）</v>
          </cell>
          <cell r="F458" t="str">
            <v>塑料</v>
          </cell>
          <cell r="G458" t="str">
            <v>38款左进风格栅框架</v>
          </cell>
          <cell r="H458" t="str">
            <v>38款柜机</v>
          </cell>
          <cell r="I458" t="str">
            <v>否</v>
          </cell>
          <cell r="J458" t="str">
            <v>国内营销</v>
          </cell>
          <cell r="K458" t="str">
            <v>胡江冯</v>
          </cell>
        </row>
        <row r="459">
          <cell r="C459" t="str">
            <v>065787</v>
          </cell>
          <cell r="E459" t="str">
            <v>392990152R(右)</v>
          </cell>
          <cell r="F459" t="str">
            <v>塑料</v>
          </cell>
          <cell r="G459" t="str">
            <v>38款右进风格栅框架</v>
          </cell>
          <cell r="H459" t="str">
            <v>38款柜机</v>
          </cell>
          <cell r="I459" t="str">
            <v>否</v>
          </cell>
          <cell r="J459" t="str">
            <v>国内营销</v>
          </cell>
          <cell r="K459" t="str">
            <v>胡江冯</v>
          </cell>
        </row>
        <row r="460">
          <cell r="C460" t="str">
            <v>069998</v>
          </cell>
          <cell r="D460" t="str">
            <v>CS14-208</v>
          </cell>
          <cell r="E460" t="str">
            <v>/</v>
          </cell>
          <cell r="F460" t="str">
            <v>塑料</v>
          </cell>
          <cell r="G460" t="str">
            <v xml:space="preserve"> 1F中框</v>
          </cell>
          <cell r="H460" t="str">
            <v>1460挂机</v>
          </cell>
          <cell r="I460" t="str">
            <v>是</v>
          </cell>
          <cell r="J460" t="str">
            <v>海外营销</v>
          </cell>
          <cell r="K460" t="str">
            <v>李景鹏</v>
          </cell>
        </row>
        <row r="461">
          <cell r="C461" t="str">
            <v>069998</v>
          </cell>
          <cell r="D461">
            <v>1412008</v>
          </cell>
          <cell r="E461" t="str">
            <v>/</v>
          </cell>
          <cell r="F461" t="str">
            <v>塑料</v>
          </cell>
          <cell r="G461" t="str">
            <v>面板支撑板</v>
          </cell>
          <cell r="H461" t="str">
            <v>1460挂机</v>
          </cell>
          <cell r="I461" t="str">
            <v>否</v>
          </cell>
          <cell r="J461" t="str">
            <v>海外营销</v>
          </cell>
          <cell r="K461" t="str">
            <v>李景鹏</v>
          </cell>
        </row>
        <row r="462">
          <cell r="C462" t="str">
            <v>0610048</v>
          </cell>
          <cell r="D462" t="str">
            <v>C1983</v>
          </cell>
          <cell r="E462" t="str">
            <v>/</v>
          </cell>
          <cell r="F462" t="str">
            <v>塑料</v>
          </cell>
          <cell r="G462" t="str">
            <v>P169面板</v>
          </cell>
          <cell r="H462" t="str">
            <v>P125</v>
          </cell>
          <cell r="I462" t="str">
            <v>否</v>
          </cell>
          <cell r="J462" t="str">
            <v>海外营销</v>
          </cell>
          <cell r="K462" t="str">
            <v>李景鹏</v>
          </cell>
        </row>
        <row r="463">
          <cell r="C463" t="str">
            <v>0610049</v>
          </cell>
          <cell r="D463" t="str">
            <v>C1988</v>
          </cell>
          <cell r="E463" t="str">
            <v>/</v>
          </cell>
          <cell r="F463" t="str">
            <v>塑料</v>
          </cell>
          <cell r="G463" t="str">
            <v>P165面板</v>
          </cell>
          <cell r="H463" t="str">
            <v>PB</v>
          </cell>
          <cell r="I463" t="str">
            <v>否</v>
          </cell>
          <cell r="J463" t="str">
            <v>海外营销</v>
          </cell>
          <cell r="K463" t="str">
            <v>李景鹏</v>
          </cell>
        </row>
        <row r="464">
          <cell r="C464" t="str">
            <v>0610050</v>
          </cell>
          <cell r="D464" t="str">
            <v>C1989</v>
          </cell>
          <cell r="E464" t="str">
            <v>/</v>
          </cell>
          <cell r="F464" t="str">
            <v>塑料</v>
          </cell>
          <cell r="G464" t="str">
            <v>PB165装饰条</v>
          </cell>
          <cell r="H464" t="str">
            <v>PB</v>
          </cell>
          <cell r="I464" t="str">
            <v>否</v>
          </cell>
          <cell r="J464" t="str">
            <v>海外营销</v>
          </cell>
          <cell r="K464" t="str">
            <v>李景鹏</v>
          </cell>
        </row>
        <row r="465">
          <cell r="C465" t="str">
            <v>/</v>
          </cell>
          <cell r="D465" t="str">
            <v>C13-093</v>
          </cell>
          <cell r="E465" t="str">
            <v>/</v>
          </cell>
          <cell r="F465" t="str">
            <v>塑料</v>
          </cell>
          <cell r="G465" t="str">
            <v>V141款面板</v>
          </cell>
          <cell r="H465" t="str">
            <v>V内核</v>
          </cell>
          <cell r="I465" t="str">
            <v>否</v>
          </cell>
          <cell r="J465" t="str">
            <v>海外营销</v>
          </cell>
          <cell r="K465" t="str">
            <v>李景鹏</v>
          </cell>
        </row>
        <row r="466">
          <cell r="C466" t="str">
            <v>/</v>
          </cell>
          <cell r="D466" t="str">
            <v>C13-104</v>
          </cell>
          <cell r="E466" t="str">
            <v>A050699000203-R0</v>
          </cell>
          <cell r="F466" t="str">
            <v>塑料</v>
          </cell>
          <cell r="G466" t="str">
            <v>P145款面板组件（需贴灰色绒布1条：760*11.5MM）</v>
          </cell>
          <cell r="H466" t="str">
            <v>P内核</v>
          </cell>
          <cell r="I466" t="str">
            <v>否</v>
          </cell>
          <cell r="J466" t="str">
            <v>海外营销</v>
          </cell>
          <cell r="K466" t="str">
            <v>李景鹏</v>
          </cell>
        </row>
        <row r="467">
          <cell r="C467" t="str">
            <v>/</v>
          </cell>
          <cell r="D467" t="str">
            <v>NY15074</v>
          </cell>
          <cell r="E467" t="str">
            <v>/</v>
          </cell>
          <cell r="F467" t="str">
            <v>塑料</v>
          </cell>
          <cell r="G467" t="str">
            <v>P170面板</v>
          </cell>
          <cell r="H467" t="str">
            <v>P内核</v>
          </cell>
          <cell r="I467" t="str">
            <v>否</v>
          </cell>
          <cell r="J467" t="str">
            <v>海外营销</v>
          </cell>
          <cell r="K467" t="str">
            <v>李景鹏</v>
          </cell>
        </row>
        <row r="468">
          <cell r="C468" t="str">
            <v>/</v>
          </cell>
          <cell r="D468" t="str">
            <v>C0958</v>
          </cell>
          <cell r="E468" t="str">
            <v>/</v>
          </cell>
          <cell r="F468" t="str">
            <v>塑料</v>
          </cell>
          <cell r="G468" t="str">
            <v>P81面板</v>
          </cell>
          <cell r="H468" t="str">
            <v>P内核</v>
          </cell>
          <cell r="I468" t="str">
            <v>否</v>
          </cell>
          <cell r="J468" t="str">
            <v>海外营销</v>
          </cell>
          <cell r="K468" t="str">
            <v>李景鹏</v>
          </cell>
        </row>
        <row r="469">
          <cell r="C469" t="str">
            <v>066099</v>
          </cell>
          <cell r="D469" t="str">
            <v>C1341</v>
          </cell>
          <cell r="E469" t="str">
            <v>391022802R 391220412R组件</v>
          </cell>
          <cell r="F469" t="str">
            <v>塑料</v>
          </cell>
          <cell r="G469" t="str">
            <v>P102面板架</v>
          </cell>
          <cell r="H469" t="str">
            <v>P内核</v>
          </cell>
          <cell r="I469" t="str">
            <v>否</v>
          </cell>
          <cell r="J469" t="str">
            <v>海外营销</v>
          </cell>
          <cell r="K469" t="str">
            <v>李景鹏</v>
          </cell>
        </row>
        <row r="470">
          <cell r="C470" t="str">
            <v>062515</v>
          </cell>
          <cell r="D470" t="str">
            <v>C1151</v>
          </cell>
          <cell r="E470" t="str">
            <v>/</v>
          </cell>
          <cell r="F470" t="str">
            <v>塑料</v>
          </cell>
          <cell r="G470" t="str">
            <v>P98面板</v>
          </cell>
          <cell r="H470" t="str">
            <v>P内核</v>
          </cell>
          <cell r="I470" t="str">
            <v>否</v>
          </cell>
          <cell r="J470" t="str">
            <v>海外营销</v>
          </cell>
          <cell r="K470" t="str">
            <v>李景鹏</v>
          </cell>
        </row>
        <row r="471">
          <cell r="C471" t="str">
            <v>066818</v>
          </cell>
          <cell r="D471" t="str">
            <v>C1435</v>
          </cell>
          <cell r="E471" t="str">
            <v>391220535R</v>
          </cell>
          <cell r="F471" t="str">
            <v>塑料</v>
          </cell>
          <cell r="G471" t="str">
            <v>P117面板（热流道）</v>
          </cell>
          <cell r="H471" t="str">
            <v>P内核</v>
          </cell>
          <cell r="I471" t="str">
            <v>否</v>
          </cell>
          <cell r="J471" t="str">
            <v>海外营销</v>
          </cell>
          <cell r="K471" t="str">
            <v>李景鹏</v>
          </cell>
        </row>
        <row r="472">
          <cell r="C472" t="str">
            <v>065201</v>
          </cell>
          <cell r="D472" t="str">
            <v>C1279</v>
          </cell>
          <cell r="E472" t="str">
            <v>/</v>
          </cell>
          <cell r="F472" t="str">
            <v>塑料</v>
          </cell>
          <cell r="G472" t="str">
            <v>P106面板</v>
          </cell>
          <cell r="H472" t="str">
            <v>P内核</v>
          </cell>
          <cell r="I472" t="str">
            <v>否</v>
          </cell>
          <cell r="J472" t="str">
            <v>海外营销</v>
          </cell>
          <cell r="K472" t="str">
            <v>李景鹏</v>
          </cell>
        </row>
        <row r="473">
          <cell r="C473" t="str">
            <v>067258</v>
          </cell>
          <cell r="D473" t="str">
            <v>C1443</v>
          </cell>
          <cell r="E473" t="str">
            <v>391220537R/391023002R组件</v>
          </cell>
          <cell r="F473" t="str">
            <v>塑料</v>
          </cell>
          <cell r="G473" t="str">
            <v>P115面板（热流道）</v>
          </cell>
          <cell r="H473" t="str">
            <v>P内核</v>
          </cell>
          <cell r="I473" t="str">
            <v>否</v>
          </cell>
          <cell r="J473" t="str">
            <v>海外营销</v>
          </cell>
          <cell r="K473" t="str">
            <v>李景鹏</v>
          </cell>
        </row>
        <row r="474">
          <cell r="C474" t="str">
            <v>067262</v>
          </cell>
          <cell r="D474" t="str">
            <v>C1447</v>
          </cell>
          <cell r="E474" t="str">
            <v>391220538R</v>
          </cell>
          <cell r="F474" t="str">
            <v>塑料</v>
          </cell>
          <cell r="G474" t="str">
            <v>P115装饰条</v>
          </cell>
          <cell r="H474" t="str">
            <v>P内核</v>
          </cell>
          <cell r="I474" t="str">
            <v>否</v>
          </cell>
          <cell r="J474" t="str">
            <v>海外营销</v>
          </cell>
          <cell r="K474" t="str">
            <v>李景鹏</v>
          </cell>
        </row>
        <row r="475">
          <cell r="C475" t="str">
            <v>067262</v>
          </cell>
          <cell r="E475" t="str">
            <v>391220538R</v>
          </cell>
          <cell r="F475" t="str">
            <v>塑料</v>
          </cell>
          <cell r="G475" t="str">
            <v>P115装饰条</v>
          </cell>
          <cell r="H475" t="str">
            <v>P内核</v>
          </cell>
          <cell r="I475" t="str">
            <v>否</v>
          </cell>
          <cell r="J475" t="str">
            <v>海外营销</v>
          </cell>
          <cell r="K475" t="str">
            <v>李景鹏</v>
          </cell>
        </row>
        <row r="476">
          <cell r="C476" t="str">
            <v>066499</v>
          </cell>
          <cell r="D476" t="str">
            <v>C1415</v>
          </cell>
          <cell r="E476" t="str">
            <v>391022986R/3910220509R</v>
          </cell>
          <cell r="F476" t="str">
            <v>塑料</v>
          </cell>
          <cell r="G476" t="str">
            <v>P46面板</v>
          </cell>
          <cell r="H476" t="str">
            <v>P内核</v>
          </cell>
          <cell r="I476" t="str">
            <v>否</v>
          </cell>
          <cell r="J476" t="str">
            <v>海外营销</v>
          </cell>
          <cell r="K476" t="str">
            <v>李景鹏</v>
          </cell>
        </row>
        <row r="477">
          <cell r="C477" t="str">
            <v>066503</v>
          </cell>
          <cell r="D477" t="str">
            <v>C1451</v>
          </cell>
          <cell r="E477" t="str">
            <v>391220539R</v>
          </cell>
          <cell r="F477" t="str">
            <v>塑料</v>
          </cell>
          <cell r="G477" t="str">
            <v>P116面板（热流道）</v>
          </cell>
          <cell r="H477" t="str">
            <v>P内核</v>
          </cell>
          <cell r="I477" t="str">
            <v>否</v>
          </cell>
          <cell r="J477" t="str">
            <v>海外营销</v>
          </cell>
          <cell r="K477" t="str">
            <v>李景鹏</v>
          </cell>
        </row>
        <row r="478">
          <cell r="C478" t="str">
            <v>062310</v>
          </cell>
          <cell r="D478" t="str">
            <v>C1119</v>
          </cell>
          <cell r="E478" t="str">
            <v>/</v>
          </cell>
          <cell r="F478" t="str">
            <v>塑料</v>
          </cell>
          <cell r="G478" t="str">
            <v>P97面板（喷珍珠白闪点+光油）</v>
          </cell>
          <cell r="H478" t="str">
            <v>P内核</v>
          </cell>
          <cell r="I478" t="str">
            <v>否</v>
          </cell>
          <cell r="J478" t="str">
            <v>海外营销</v>
          </cell>
          <cell r="K478" t="str">
            <v>李景鹏</v>
          </cell>
        </row>
        <row r="479">
          <cell r="C479" t="str">
            <v>067336</v>
          </cell>
          <cell r="D479" t="str">
            <v>C1509</v>
          </cell>
          <cell r="E479" t="str">
            <v>/</v>
          </cell>
          <cell r="F479" t="str">
            <v>塑料</v>
          </cell>
          <cell r="G479" t="str">
            <v>P77面板</v>
          </cell>
          <cell r="H479" t="str">
            <v>P内核</v>
          </cell>
          <cell r="I479" t="str">
            <v>否</v>
          </cell>
          <cell r="J479" t="str">
            <v>海外营销</v>
          </cell>
          <cell r="K479" t="str">
            <v>李景鹏</v>
          </cell>
        </row>
        <row r="480">
          <cell r="C480" t="str">
            <v>067337</v>
          </cell>
          <cell r="D480" t="str">
            <v>C1510</v>
          </cell>
          <cell r="E480" t="str">
            <v>/</v>
          </cell>
          <cell r="F480" t="str">
            <v>塑料</v>
          </cell>
          <cell r="G480" t="str">
            <v>P77镜片</v>
          </cell>
          <cell r="H480" t="str">
            <v>P内核</v>
          </cell>
          <cell r="I480" t="str">
            <v>否</v>
          </cell>
          <cell r="J480" t="str">
            <v>海外营销</v>
          </cell>
          <cell r="K480" t="str">
            <v>李景鹏</v>
          </cell>
        </row>
        <row r="481">
          <cell r="C481" t="str">
            <v>062017</v>
          </cell>
          <cell r="D481" t="str">
            <v>C5057</v>
          </cell>
          <cell r="E481" t="str">
            <v>/</v>
          </cell>
          <cell r="F481" t="str">
            <v>塑料</v>
          </cell>
          <cell r="G481" t="str">
            <v>P87面板</v>
          </cell>
          <cell r="H481" t="str">
            <v>P内核</v>
          </cell>
          <cell r="I481" t="str">
            <v>否</v>
          </cell>
          <cell r="J481" t="str">
            <v>海外营销</v>
          </cell>
          <cell r="K481" t="str">
            <v>李景鹏</v>
          </cell>
        </row>
        <row r="482">
          <cell r="C482" t="str">
            <v>062231</v>
          </cell>
          <cell r="D482" t="str">
            <v>C1040</v>
          </cell>
          <cell r="E482" t="str">
            <v>/</v>
          </cell>
          <cell r="F482" t="str">
            <v>塑料</v>
          </cell>
          <cell r="G482" t="str">
            <v>P92面板</v>
          </cell>
          <cell r="H482" t="str">
            <v>P内核</v>
          </cell>
          <cell r="I482" t="str">
            <v>否</v>
          </cell>
          <cell r="J482" t="str">
            <v>海外营销</v>
          </cell>
          <cell r="K482" t="str">
            <v>李景鹏</v>
          </cell>
        </row>
        <row r="483">
          <cell r="C483" t="str">
            <v>061685</v>
          </cell>
          <cell r="D483" t="str">
            <v>CG/A072007</v>
          </cell>
          <cell r="E483" t="str">
            <v>391220175R</v>
          </cell>
          <cell r="F483" t="str">
            <v>塑料</v>
          </cell>
          <cell r="G483" t="str">
            <v>51G电镀圈</v>
          </cell>
          <cell r="H483" t="str">
            <v>P内核</v>
          </cell>
          <cell r="I483" t="str">
            <v>否</v>
          </cell>
          <cell r="J483" t="str">
            <v>海外营销</v>
          </cell>
          <cell r="K483" t="str">
            <v>李景鹏</v>
          </cell>
        </row>
        <row r="484">
          <cell r="C484" t="str">
            <v>065202</v>
          </cell>
          <cell r="D484" t="str">
            <v>C1283</v>
          </cell>
          <cell r="E484" t="str">
            <v>/</v>
          </cell>
          <cell r="F484" t="str">
            <v>塑料</v>
          </cell>
          <cell r="G484" t="str">
            <v>P107面板</v>
          </cell>
          <cell r="H484" t="str">
            <v>P内核</v>
          </cell>
          <cell r="I484" t="str">
            <v>否</v>
          </cell>
          <cell r="J484" t="str">
            <v>海外营销</v>
          </cell>
          <cell r="K484" t="str">
            <v>李景鹏</v>
          </cell>
        </row>
        <row r="485">
          <cell r="C485" t="str">
            <v>069601</v>
          </cell>
          <cell r="D485" t="str">
            <v>C1768</v>
          </cell>
          <cell r="E485" t="str">
            <v>/</v>
          </cell>
          <cell r="F485" t="str">
            <v>塑料</v>
          </cell>
          <cell r="G485" t="str">
            <v>P底座F模</v>
          </cell>
          <cell r="H485" t="str">
            <v>P内核</v>
          </cell>
          <cell r="I485" t="str">
            <v>否</v>
          </cell>
          <cell r="J485" t="str">
            <v>采购</v>
          </cell>
          <cell r="K485" t="str">
            <v>/</v>
          </cell>
        </row>
        <row r="486">
          <cell r="C486" t="str">
            <v>069602</v>
          </cell>
          <cell r="D486" t="str">
            <v>C1769</v>
          </cell>
          <cell r="E486" t="str">
            <v>/</v>
          </cell>
          <cell r="F486" t="str">
            <v>塑料</v>
          </cell>
          <cell r="G486" t="str">
            <v>P中框F模</v>
          </cell>
          <cell r="H486" t="str">
            <v>P内核</v>
          </cell>
          <cell r="I486" t="str">
            <v>否</v>
          </cell>
          <cell r="J486" t="str">
            <v>采购</v>
          </cell>
          <cell r="K486" t="str">
            <v>/</v>
          </cell>
        </row>
        <row r="487">
          <cell r="C487" t="str">
            <v>0610051</v>
          </cell>
          <cell r="D487" t="str">
            <v>C1994</v>
          </cell>
          <cell r="E487" t="str">
            <v>/</v>
          </cell>
          <cell r="F487" t="str">
            <v>塑料</v>
          </cell>
          <cell r="G487" t="str">
            <v>167面板</v>
          </cell>
          <cell r="H487" t="str">
            <v>PB</v>
          </cell>
          <cell r="I487" t="str">
            <v>否</v>
          </cell>
          <cell r="J487" t="str">
            <v>海外营销</v>
          </cell>
          <cell r="K487" t="str">
            <v>李景鹏</v>
          </cell>
        </row>
        <row r="488">
          <cell r="C488" t="str">
            <v>061685</v>
          </cell>
          <cell r="D488" t="str">
            <v>HB1310027</v>
          </cell>
          <cell r="E488" t="str">
            <v>391220175R</v>
          </cell>
          <cell r="F488" t="str">
            <v>塑料</v>
          </cell>
          <cell r="G488" t="str">
            <v>88款顶装饰条(需电镀）</v>
          </cell>
          <cell r="H488" t="str">
            <v>P内核</v>
          </cell>
          <cell r="I488" t="str">
            <v>否</v>
          </cell>
          <cell r="J488" t="str">
            <v>国内营销</v>
          </cell>
          <cell r="K488" t="str">
            <v>胡江冯</v>
          </cell>
        </row>
        <row r="489">
          <cell r="C489" t="str">
            <v>068961</v>
          </cell>
          <cell r="D489" t="str">
            <v>CS13-339</v>
          </cell>
          <cell r="E489" t="str">
            <v>/</v>
          </cell>
          <cell r="F489" t="str">
            <v>塑料</v>
          </cell>
          <cell r="G489" t="str">
            <v>188过滤网(1A)</v>
          </cell>
          <cell r="H489" t="str">
            <v>188、189款</v>
          </cell>
          <cell r="I489" t="str">
            <v>是</v>
          </cell>
          <cell r="J489" t="str">
            <v>国内营销</v>
          </cell>
          <cell r="K489" t="str">
            <v>胡江冯</v>
          </cell>
        </row>
        <row r="490">
          <cell r="C490" t="str">
            <v>069531</v>
          </cell>
          <cell r="D490" t="str">
            <v>M1407018</v>
          </cell>
          <cell r="E490" t="str">
            <v>/</v>
          </cell>
          <cell r="F490" t="str">
            <v>塑料</v>
          </cell>
          <cell r="G490" t="str">
            <v>1B过滤网</v>
          </cell>
          <cell r="H490" t="str">
            <v>1B</v>
          </cell>
          <cell r="I490" t="str">
            <v>是</v>
          </cell>
          <cell r="J490" t="str">
            <v>海外营销</v>
          </cell>
          <cell r="K490" t="str">
            <v>李景鹏</v>
          </cell>
        </row>
        <row r="491">
          <cell r="C491" t="str">
            <v>069883</v>
          </cell>
          <cell r="D491" t="str">
            <v>HB1410062</v>
          </cell>
          <cell r="E491" t="str">
            <v>/</v>
          </cell>
          <cell r="F491" t="str">
            <v>塑料</v>
          </cell>
          <cell r="G491" t="str">
            <v>1C过滤网</v>
          </cell>
          <cell r="H491" t="str">
            <v>1C</v>
          </cell>
          <cell r="I491" t="str">
            <v>是</v>
          </cell>
          <cell r="J491" t="str">
            <v>海外营销</v>
          </cell>
          <cell r="K491" t="str">
            <v>李景鹏</v>
          </cell>
        </row>
        <row r="492">
          <cell r="C492" t="str">
            <v>062478</v>
          </cell>
          <cell r="D492" t="str">
            <v>K01022</v>
          </cell>
          <cell r="E492" t="str">
            <v>/</v>
          </cell>
          <cell r="F492" t="str">
            <v>塑料</v>
          </cell>
          <cell r="G492" t="str">
            <v>70G79款面板</v>
          </cell>
          <cell r="H492" t="str">
            <v>P内核</v>
          </cell>
          <cell r="I492" t="str">
            <v>否</v>
          </cell>
          <cell r="J492" t="str">
            <v>海外营销</v>
          </cell>
          <cell r="K492" t="str">
            <v>李景鹏</v>
          </cell>
        </row>
        <row r="493">
          <cell r="C493" t="str">
            <v>062479</v>
          </cell>
          <cell r="D493" t="str">
            <v>K01023</v>
          </cell>
          <cell r="E493" t="str">
            <v>/</v>
          </cell>
          <cell r="F493" t="str">
            <v>塑料</v>
          </cell>
          <cell r="G493" t="str">
            <v>70G79装饰板</v>
          </cell>
          <cell r="H493" t="str">
            <v>P内核</v>
          </cell>
          <cell r="I493" t="str">
            <v>否</v>
          </cell>
          <cell r="J493" t="str">
            <v>海外营销</v>
          </cell>
          <cell r="K493" t="str">
            <v>李景鹏</v>
          </cell>
        </row>
        <row r="494">
          <cell r="C494" t="str">
            <v>062480</v>
          </cell>
          <cell r="D494" t="str">
            <v>K01024</v>
          </cell>
          <cell r="E494" t="str">
            <v>/</v>
          </cell>
          <cell r="F494" t="str">
            <v>塑料</v>
          </cell>
          <cell r="G494" t="str">
            <v>70G79显示镜片</v>
          </cell>
          <cell r="H494" t="str">
            <v>P内核</v>
          </cell>
          <cell r="I494" t="str">
            <v>否</v>
          </cell>
          <cell r="J494" t="str">
            <v>海外营销</v>
          </cell>
          <cell r="K494" t="str">
            <v>李景鹏</v>
          </cell>
        </row>
        <row r="495">
          <cell r="C495" t="str">
            <v>068471</v>
          </cell>
          <cell r="D495" t="str">
            <v>CS13-217</v>
          </cell>
          <cell r="E495" t="str">
            <v>/</v>
          </cell>
          <cell r="F495" t="str">
            <v>塑料</v>
          </cell>
          <cell r="G495" t="str">
            <v>P151面板体</v>
          </cell>
          <cell r="H495" t="str">
            <v>P127</v>
          </cell>
          <cell r="I495" t="str">
            <v>否</v>
          </cell>
          <cell r="J495" t="str">
            <v>海外营销</v>
          </cell>
          <cell r="K495" t="str">
            <v>李景鹏</v>
          </cell>
        </row>
        <row r="496">
          <cell r="C496" t="str">
            <v>068472</v>
          </cell>
          <cell r="D496" t="str">
            <v>CS13-218</v>
          </cell>
          <cell r="E496" t="str">
            <v>/</v>
          </cell>
          <cell r="F496" t="str">
            <v>塑料</v>
          </cell>
          <cell r="G496" t="str">
            <v>P151装饰条</v>
          </cell>
          <cell r="H496" t="str">
            <v>P127</v>
          </cell>
          <cell r="I496" t="str">
            <v>否</v>
          </cell>
          <cell r="J496" t="str">
            <v>海外营销</v>
          </cell>
          <cell r="K496" t="str">
            <v>李景鹏</v>
          </cell>
        </row>
        <row r="497">
          <cell r="C497" t="str">
            <v>068465</v>
          </cell>
          <cell r="D497" t="str">
            <v>CS13-219</v>
          </cell>
          <cell r="E497" t="str">
            <v>/</v>
          </cell>
          <cell r="F497" t="str">
            <v>塑料</v>
          </cell>
          <cell r="G497" t="str">
            <v>P151电镀条</v>
          </cell>
          <cell r="H497" t="str">
            <v>P127</v>
          </cell>
          <cell r="I497" t="str">
            <v>否</v>
          </cell>
          <cell r="J497" t="str">
            <v>海外营销</v>
          </cell>
          <cell r="K497" t="str">
            <v>李景鹏</v>
          </cell>
        </row>
        <row r="498">
          <cell r="C498" t="str">
            <v>067320</v>
          </cell>
          <cell r="D498" t="str">
            <v>CS10107</v>
          </cell>
          <cell r="E498" t="str">
            <v>/</v>
          </cell>
          <cell r="F498" t="str">
            <v>塑料</v>
          </cell>
          <cell r="G498" t="str">
            <v>P123面板体</v>
          </cell>
          <cell r="H498" t="str">
            <v>P内核</v>
          </cell>
          <cell r="I498" t="str">
            <v>否</v>
          </cell>
          <cell r="J498" t="str">
            <v>海外营销</v>
          </cell>
          <cell r="K498" t="str">
            <v>李景鹏</v>
          </cell>
        </row>
        <row r="499">
          <cell r="C499" t="str">
            <v>067327</v>
          </cell>
          <cell r="D499" t="str">
            <v>CS10114</v>
          </cell>
          <cell r="E499" t="str">
            <v>/</v>
          </cell>
          <cell r="F499" t="str">
            <v>塑料</v>
          </cell>
          <cell r="G499" t="str">
            <v>P123装饰板</v>
          </cell>
          <cell r="H499" t="str">
            <v>P内核</v>
          </cell>
          <cell r="I499" t="str">
            <v>否</v>
          </cell>
          <cell r="J499" t="str">
            <v>海外营销</v>
          </cell>
          <cell r="K499" t="str">
            <v>李景鹏</v>
          </cell>
        </row>
        <row r="500">
          <cell r="C500" t="str">
            <v>062313</v>
          </cell>
          <cell r="D500" t="str">
            <v>C1124</v>
          </cell>
          <cell r="E500" t="str">
            <v>/</v>
          </cell>
          <cell r="F500" t="str">
            <v>塑料</v>
          </cell>
          <cell r="G500" t="str">
            <v>P95面板（GP1面板L)</v>
          </cell>
          <cell r="H500" t="str">
            <v>P内核</v>
          </cell>
          <cell r="I500" t="str">
            <v>否</v>
          </cell>
          <cell r="J500" t="str">
            <v>海外营销</v>
          </cell>
          <cell r="K500" t="str">
            <v>李景鹏</v>
          </cell>
        </row>
        <row r="501">
          <cell r="C501" t="str">
            <v>065015</v>
          </cell>
          <cell r="D501" t="str">
            <v>ZG0137</v>
          </cell>
          <cell r="E501" t="str">
            <v>391220526R（391022994R组件）</v>
          </cell>
          <cell r="F501" t="str">
            <v>塑料</v>
          </cell>
          <cell r="G501" t="str">
            <v>P108面板体（GP1面板T）</v>
          </cell>
          <cell r="H501" t="str">
            <v>P内核</v>
          </cell>
          <cell r="I501" t="str">
            <v>否</v>
          </cell>
          <cell r="J501" t="str">
            <v>海外营销</v>
          </cell>
          <cell r="K501" t="str">
            <v>李景鹏</v>
          </cell>
        </row>
        <row r="502">
          <cell r="C502" t="str">
            <v>065016</v>
          </cell>
          <cell r="D502" t="str">
            <v>ZG0138</v>
          </cell>
          <cell r="E502" t="str">
            <v>/</v>
          </cell>
          <cell r="F502" t="str">
            <v>塑料</v>
          </cell>
          <cell r="G502" t="str">
            <v>P108装饰板</v>
          </cell>
          <cell r="H502" t="str">
            <v>P内核</v>
          </cell>
          <cell r="I502" t="str">
            <v>否</v>
          </cell>
          <cell r="J502" t="str">
            <v>海外营销</v>
          </cell>
          <cell r="K502" t="str">
            <v>李景鹏</v>
          </cell>
        </row>
        <row r="503">
          <cell r="C503" t="str">
            <v>/</v>
          </cell>
          <cell r="D503" t="str">
            <v>M1507038</v>
          </cell>
          <cell r="E503" t="str">
            <v>/</v>
          </cell>
          <cell r="F503" t="str">
            <v>塑料</v>
          </cell>
          <cell r="G503" t="str">
            <v>1E过滤网</v>
          </cell>
          <cell r="H503" t="str">
            <v>1E</v>
          </cell>
          <cell r="I503" t="str">
            <v>是</v>
          </cell>
          <cell r="J503" t="str">
            <v>海外营销</v>
          </cell>
          <cell r="K503" t="str">
            <v>李景鹏</v>
          </cell>
        </row>
        <row r="504">
          <cell r="C504" t="str">
            <v>068179</v>
          </cell>
          <cell r="D504" t="str">
            <v>CS11-101</v>
          </cell>
          <cell r="E504" t="str">
            <v>/</v>
          </cell>
          <cell r="F504" t="str">
            <v>塑料</v>
          </cell>
          <cell r="G504" t="str">
            <v>P127出风主体（热流道）</v>
          </cell>
          <cell r="H504" t="str">
            <v>P127</v>
          </cell>
          <cell r="I504" t="str">
            <v>否</v>
          </cell>
          <cell r="J504" t="str">
            <v>海外营销</v>
          </cell>
          <cell r="K504" t="str">
            <v>李景鹏</v>
          </cell>
        </row>
        <row r="505">
          <cell r="C505" t="str">
            <v>068178</v>
          </cell>
          <cell r="D505" t="str">
            <v>CS11-100</v>
          </cell>
          <cell r="E505" t="str">
            <v>/</v>
          </cell>
          <cell r="F505" t="str">
            <v>塑料</v>
          </cell>
          <cell r="G505" t="str">
            <v>P127中框</v>
          </cell>
          <cell r="H505" t="str">
            <v>P127</v>
          </cell>
          <cell r="I505" t="str">
            <v>是</v>
          </cell>
          <cell r="J505" t="str">
            <v>海外营销</v>
          </cell>
          <cell r="K505" t="str">
            <v>李景鹏</v>
          </cell>
        </row>
        <row r="506">
          <cell r="C506" t="str">
            <v>065198</v>
          </cell>
          <cell r="D506" t="str">
            <v>C1240</v>
          </cell>
          <cell r="E506" t="str">
            <v>/</v>
          </cell>
          <cell r="F506" t="str">
            <v>塑料</v>
          </cell>
          <cell r="G506" t="str">
            <v>P104面板</v>
          </cell>
          <cell r="H506" t="str">
            <v>P内核</v>
          </cell>
          <cell r="I506" t="str">
            <v>否</v>
          </cell>
          <cell r="J506" t="str">
            <v>海外营销</v>
          </cell>
          <cell r="K506" t="str">
            <v>李景鹏</v>
          </cell>
        </row>
        <row r="507">
          <cell r="C507" t="str">
            <v>065199</v>
          </cell>
          <cell r="D507" t="str">
            <v>C1241</v>
          </cell>
          <cell r="E507" t="str">
            <v>/</v>
          </cell>
          <cell r="F507" t="str">
            <v>塑料</v>
          </cell>
          <cell r="G507" t="str">
            <v>P104装饰条</v>
          </cell>
          <cell r="H507" t="str">
            <v>P内核</v>
          </cell>
          <cell r="I507" t="str">
            <v>否</v>
          </cell>
          <cell r="J507" t="str">
            <v>海外营销</v>
          </cell>
          <cell r="K507" t="str">
            <v>李景鹏</v>
          </cell>
        </row>
        <row r="508">
          <cell r="C508" t="str">
            <v>068180</v>
          </cell>
          <cell r="D508" t="str">
            <v>CS11-102</v>
          </cell>
          <cell r="E508" t="str">
            <v>/</v>
          </cell>
          <cell r="F508" t="str">
            <v>塑料</v>
          </cell>
          <cell r="G508" t="str">
            <v>P127面板</v>
          </cell>
          <cell r="H508" t="str">
            <v>P127</v>
          </cell>
          <cell r="I508" t="str">
            <v>否</v>
          </cell>
          <cell r="J508" t="str">
            <v>海外营销</v>
          </cell>
          <cell r="K508" t="str">
            <v>李景鹏</v>
          </cell>
        </row>
        <row r="509">
          <cell r="C509" t="str">
            <v>069049</v>
          </cell>
          <cell r="D509" t="str">
            <v>CS13-232</v>
          </cell>
          <cell r="E509" t="str">
            <v>/</v>
          </cell>
          <cell r="F509" t="str">
            <v>塑料</v>
          </cell>
          <cell r="G509" t="str">
            <v>P147面板</v>
          </cell>
          <cell r="H509" t="str">
            <v>P127</v>
          </cell>
          <cell r="I509" t="str">
            <v>否</v>
          </cell>
          <cell r="J509" t="str">
            <v>海外营销</v>
          </cell>
          <cell r="K509" t="str">
            <v>李景鹏</v>
          </cell>
        </row>
        <row r="510">
          <cell r="C510" t="str">
            <v>068183</v>
          </cell>
          <cell r="D510" t="str">
            <v>CS11-105</v>
          </cell>
          <cell r="E510" t="str">
            <v>/</v>
          </cell>
          <cell r="F510" t="str">
            <v>塑料</v>
          </cell>
          <cell r="G510" t="str">
            <v>P127左镶块</v>
          </cell>
          <cell r="H510" t="str">
            <v>P127</v>
          </cell>
          <cell r="I510" t="str">
            <v>否</v>
          </cell>
          <cell r="J510" t="str">
            <v>海外营销</v>
          </cell>
          <cell r="K510" t="str">
            <v>李景鹏</v>
          </cell>
        </row>
        <row r="511">
          <cell r="C511" t="str">
            <v>068183</v>
          </cell>
          <cell r="D511" t="str">
            <v>CG/A040611</v>
          </cell>
          <cell r="E511" t="str">
            <v>/</v>
          </cell>
          <cell r="F511" t="str">
            <v>塑料</v>
          </cell>
          <cell r="G511" t="str">
            <v>P127右镶块</v>
          </cell>
          <cell r="H511" t="str">
            <v>P127</v>
          </cell>
          <cell r="I511" t="str">
            <v>否</v>
          </cell>
          <cell r="J511" t="str">
            <v>海外营销</v>
          </cell>
          <cell r="K511" t="str">
            <v>李景鹏</v>
          </cell>
        </row>
        <row r="512">
          <cell r="C512" t="str">
            <v>/</v>
          </cell>
          <cell r="D512" t="str">
            <v>C5238</v>
          </cell>
          <cell r="E512" t="str">
            <v>/</v>
          </cell>
          <cell r="F512" t="str">
            <v>塑料</v>
          </cell>
          <cell r="G512" t="str">
            <v>P127导风条</v>
          </cell>
          <cell r="H512" t="e">
            <v>#N/A</v>
          </cell>
          <cell r="I512" t="str">
            <v>否</v>
          </cell>
          <cell r="J512" t="str">
            <v>海外营销</v>
          </cell>
          <cell r="K512" t="str">
            <v>李景鹏</v>
          </cell>
        </row>
        <row r="513">
          <cell r="C513" t="str">
            <v>/</v>
          </cell>
          <cell r="D513" t="str">
            <v>CS14-136</v>
          </cell>
          <cell r="E513" t="str">
            <v>/</v>
          </cell>
          <cell r="F513" t="str">
            <v>塑料</v>
          </cell>
          <cell r="G513" t="str">
            <v>P168面板</v>
          </cell>
          <cell r="H513" t="str">
            <v>P内核</v>
          </cell>
          <cell r="I513" t="str">
            <v>否</v>
          </cell>
          <cell r="J513" t="str">
            <v>海外营销</v>
          </cell>
          <cell r="K513" t="str">
            <v>李景鹏</v>
          </cell>
        </row>
        <row r="514">
          <cell r="C514" t="str">
            <v>/</v>
          </cell>
          <cell r="D514" t="str">
            <v>C2061</v>
          </cell>
          <cell r="E514" t="str">
            <v>/</v>
          </cell>
          <cell r="F514" t="str">
            <v>塑料</v>
          </cell>
          <cell r="G514" t="str">
            <v>P125中框B模</v>
          </cell>
          <cell r="H514" t="str">
            <v>P125</v>
          </cell>
          <cell r="I514" t="str">
            <v>是</v>
          </cell>
          <cell r="J514" t="str">
            <v>采购</v>
          </cell>
          <cell r="K514" t="str">
            <v>/</v>
          </cell>
        </row>
        <row r="515">
          <cell r="C515" t="str">
            <v>067246</v>
          </cell>
          <cell r="D515" t="str">
            <v>C1513</v>
          </cell>
          <cell r="E515" t="str">
            <v>391120072R</v>
          </cell>
          <cell r="F515" t="str">
            <v>塑料</v>
          </cell>
          <cell r="G515" t="str">
            <v>P128面板</v>
          </cell>
          <cell r="H515" t="str">
            <v>P内核</v>
          </cell>
          <cell r="I515" t="str">
            <v>否</v>
          </cell>
          <cell r="J515" t="str">
            <v>海外营销</v>
          </cell>
          <cell r="K515" t="str">
            <v>李景鹏</v>
          </cell>
        </row>
        <row r="516">
          <cell r="C516" t="str">
            <v>065366</v>
          </cell>
          <cell r="D516" t="str">
            <v>C1356</v>
          </cell>
          <cell r="E516" t="str">
            <v>/</v>
          </cell>
          <cell r="F516" t="str">
            <v>塑料</v>
          </cell>
          <cell r="G516" t="str">
            <v>P110面板</v>
          </cell>
          <cell r="H516" t="str">
            <v>P内核</v>
          </cell>
          <cell r="I516" t="str">
            <v>否</v>
          </cell>
          <cell r="J516" t="str">
            <v>海外营销</v>
          </cell>
          <cell r="K516" t="str">
            <v>李景鹏</v>
          </cell>
        </row>
        <row r="517">
          <cell r="C517" t="str">
            <v>/</v>
          </cell>
          <cell r="D517" t="str">
            <v>C1064</v>
          </cell>
          <cell r="E517" t="str">
            <v>/</v>
          </cell>
          <cell r="F517" t="str">
            <v>塑料</v>
          </cell>
          <cell r="G517" t="str">
            <v>P93面板</v>
          </cell>
          <cell r="H517" t="e">
            <v>#N/A</v>
          </cell>
          <cell r="I517" t="str">
            <v>否</v>
          </cell>
          <cell r="J517" t="str">
            <v>海外营销</v>
          </cell>
          <cell r="K517" t="str">
            <v>李景鹏</v>
          </cell>
        </row>
        <row r="518">
          <cell r="C518" t="str">
            <v>068783</v>
          </cell>
          <cell r="D518" t="str">
            <v>CG/A020312</v>
          </cell>
          <cell r="E518" t="str">
            <v>/</v>
          </cell>
          <cell r="F518" t="str">
            <v>塑料</v>
          </cell>
          <cell r="G518" t="str">
            <v>P133面板</v>
          </cell>
          <cell r="H518" t="str">
            <v>P127</v>
          </cell>
          <cell r="I518" t="str">
            <v>否</v>
          </cell>
          <cell r="J518" t="str">
            <v>海外营销</v>
          </cell>
          <cell r="K518" t="str">
            <v>李景鹏</v>
          </cell>
        </row>
        <row r="519">
          <cell r="C519" t="str">
            <v>/</v>
          </cell>
          <cell r="D519" t="str">
            <v>C2062</v>
          </cell>
          <cell r="E519" t="str">
            <v>/</v>
          </cell>
          <cell r="F519" t="str">
            <v>塑料</v>
          </cell>
          <cell r="G519" t="str">
            <v>3P15版变频室外机模块支架</v>
          </cell>
          <cell r="H519" t="str">
            <v>/</v>
          </cell>
          <cell r="I519" t="str">
            <v>否</v>
          </cell>
          <cell r="J519" t="str">
            <v>技术中心</v>
          </cell>
          <cell r="K519" t="str">
            <v>吴思朗</v>
          </cell>
        </row>
        <row r="520">
          <cell r="C520" t="str">
            <v>/</v>
          </cell>
          <cell r="D520" t="str">
            <v>CS15-251</v>
          </cell>
          <cell r="E520" t="str">
            <v>/</v>
          </cell>
          <cell r="F520" t="str">
            <v>塑料</v>
          </cell>
          <cell r="G520" t="str">
            <v>特灵显示盒上、下盖</v>
          </cell>
          <cell r="H520" t="str">
            <v>/</v>
          </cell>
          <cell r="I520" t="str">
            <v>是</v>
          </cell>
          <cell r="J520" t="str">
            <v>海外营销</v>
          </cell>
          <cell r="K520" t="str">
            <v>李景鹏</v>
          </cell>
        </row>
        <row r="521">
          <cell r="C521" t="str">
            <v>069209</v>
          </cell>
          <cell r="D521">
            <v>1310051</v>
          </cell>
          <cell r="E521" t="str">
            <v>/</v>
          </cell>
          <cell r="F521" t="str">
            <v>塑料</v>
          </cell>
          <cell r="G521" t="str">
            <v>88款过滤网导轨</v>
          </cell>
          <cell r="H521" t="str">
            <v>88款</v>
          </cell>
          <cell r="I521" t="str">
            <v>否</v>
          </cell>
          <cell r="J521" t="str">
            <v>国内营销</v>
          </cell>
          <cell r="K521" t="str">
            <v>胡江冯</v>
          </cell>
        </row>
        <row r="522">
          <cell r="C522" t="str">
            <v>066495</v>
          </cell>
          <cell r="D522" t="str">
            <v>C1395</v>
          </cell>
          <cell r="E522" t="str">
            <v>392100012R</v>
          </cell>
          <cell r="F522" t="str">
            <v>塑料</v>
          </cell>
          <cell r="G522" t="str">
            <v>38款操作面板框</v>
          </cell>
          <cell r="H522" t="str">
            <v>现代38款柜机</v>
          </cell>
          <cell r="I522" t="str">
            <v>否</v>
          </cell>
          <cell r="J522" t="str">
            <v>国内营销</v>
          </cell>
          <cell r="K522" t="str">
            <v>胡江冯</v>
          </cell>
        </row>
        <row r="523">
          <cell r="C523" t="str">
            <v>066501</v>
          </cell>
          <cell r="D523" t="str">
            <v>C1418</v>
          </cell>
          <cell r="E523" t="str">
            <v>391220510R 391022987R组件</v>
          </cell>
          <cell r="F523" t="str">
            <v>塑料</v>
          </cell>
          <cell r="G523" t="str">
            <v> P50面板体 </v>
          </cell>
          <cell r="H523" t="str">
            <v>P内核</v>
          </cell>
          <cell r="I523" t="str">
            <v>否</v>
          </cell>
          <cell r="J523" t="str">
            <v>海外营销</v>
          </cell>
          <cell r="K523" t="str">
            <v>李景鹏</v>
          </cell>
        </row>
        <row r="524">
          <cell r="C524">
            <v>61669</v>
          </cell>
          <cell r="D524" t="str">
            <v>CG/A020407</v>
          </cell>
          <cell r="E524" t="str">
            <v>391250012  391060150R组件</v>
          </cell>
          <cell r="F524" t="str">
            <v>塑料</v>
          </cell>
          <cell r="G524" t="str">
            <v>P底座A模（冷流道）</v>
          </cell>
          <cell r="H524" t="str">
            <v>P内核</v>
          </cell>
          <cell r="I524" t="str">
            <v>否</v>
          </cell>
          <cell r="J524" t="str">
            <v>海外营销</v>
          </cell>
          <cell r="K524" t="str">
            <v>李景鹏</v>
          </cell>
        </row>
        <row r="525">
          <cell r="C525" t="str">
            <v>069192</v>
          </cell>
          <cell r="D525" t="str">
            <v>CS13－299</v>
          </cell>
          <cell r="E525" t="str">
            <v>/</v>
          </cell>
          <cell r="F525" t="str">
            <v>塑料</v>
          </cell>
          <cell r="G525" t="str">
            <v>88款操作板盖板</v>
          </cell>
          <cell r="H525" t="str">
            <v>88款</v>
          </cell>
          <cell r="I525" t="str">
            <v>否</v>
          </cell>
          <cell r="J525" t="str">
            <v>国内营销</v>
          </cell>
          <cell r="K525" t="str">
            <v>胡江冯</v>
          </cell>
        </row>
        <row r="526">
          <cell r="C526" t="str">
            <v>/</v>
          </cell>
          <cell r="D526" t="str">
            <v>CS15-283</v>
          </cell>
          <cell r="E526" t="str">
            <v>/</v>
          </cell>
          <cell r="F526" t="str">
            <v>塑料</v>
          </cell>
          <cell r="G526" t="str">
            <v>USB-WiFi模块上盖</v>
          </cell>
          <cell r="H526" t="str">
            <v>/</v>
          </cell>
          <cell r="I526" t="str">
            <v>是</v>
          </cell>
          <cell r="J526" t="str">
            <v>营销部门</v>
          </cell>
          <cell r="K526" t="str">
            <v>/</v>
          </cell>
        </row>
        <row r="527">
          <cell r="C527" t="str">
            <v>/</v>
          </cell>
          <cell r="E527" t="str">
            <v>/</v>
          </cell>
          <cell r="F527" t="str">
            <v>塑料</v>
          </cell>
          <cell r="G527" t="str">
            <v>USB-WiFi模块下盖</v>
          </cell>
          <cell r="H527" t="e">
            <v>#N/A</v>
          </cell>
          <cell r="I527" t="str">
            <v>是</v>
          </cell>
          <cell r="J527" t="str">
            <v>营销部门</v>
          </cell>
          <cell r="K527" t="str">
            <v>/</v>
          </cell>
        </row>
        <row r="528">
          <cell r="C528" t="str">
            <v>061683</v>
          </cell>
          <cell r="D528" t="str">
            <v>CG/A021807</v>
          </cell>
          <cell r="E528" t="str">
            <v>/</v>
          </cell>
          <cell r="F528" t="str">
            <v>塑料</v>
          </cell>
          <cell r="G528" t="str">
            <v>51G面板</v>
          </cell>
          <cell r="H528" t="str">
            <v>P内核</v>
          </cell>
          <cell r="I528" t="str">
            <v>否</v>
          </cell>
          <cell r="J528" t="str">
            <v>海外营销</v>
          </cell>
          <cell r="K528" t="str">
            <v>李景鹏</v>
          </cell>
        </row>
        <row r="529">
          <cell r="C529" t="str">
            <v>062016</v>
          </cell>
          <cell r="D529" t="str">
            <v>CG/A080107</v>
          </cell>
          <cell r="E529" t="str">
            <v>/</v>
          </cell>
          <cell r="F529" t="str">
            <v>塑料</v>
          </cell>
          <cell r="G529" t="str">
            <v>51G－85面板</v>
          </cell>
          <cell r="H529" t="str">
            <v>P内核</v>
          </cell>
          <cell r="I529" t="str">
            <v>否</v>
          </cell>
          <cell r="J529" t="str">
            <v>海外营销</v>
          </cell>
          <cell r="K529" t="str">
            <v>李景鹏</v>
          </cell>
        </row>
        <row r="530">
          <cell r="C530" t="str">
            <v>/</v>
          </cell>
          <cell r="D530" t="str">
            <v>NY15039</v>
          </cell>
          <cell r="E530" t="str">
            <v>/</v>
          </cell>
          <cell r="F530" t="str">
            <v>塑料</v>
          </cell>
          <cell r="G530" t="str">
            <v>USB-WiFi插头盖</v>
          </cell>
          <cell r="H530" t="e">
            <v>#N/A</v>
          </cell>
          <cell r="I530" t="str">
            <v>否</v>
          </cell>
          <cell r="J530" t="str">
            <v>技术中心</v>
          </cell>
          <cell r="K530" t="str">
            <v>/</v>
          </cell>
        </row>
        <row r="531">
          <cell r="C531" t="str">
            <v>/</v>
          </cell>
          <cell r="D531" t="str">
            <v>C2065</v>
          </cell>
          <cell r="E531" t="str">
            <v>/</v>
          </cell>
          <cell r="F531" t="str">
            <v>塑料</v>
          </cell>
          <cell r="G531" t="str">
            <v>1P室外机支架</v>
          </cell>
          <cell r="H531">
            <v>0</v>
          </cell>
          <cell r="I531" t="str">
            <v>否</v>
          </cell>
          <cell r="J531" t="str">
            <v>技术中心</v>
          </cell>
          <cell r="K531" t="str">
            <v>/</v>
          </cell>
        </row>
        <row r="532">
          <cell r="C532" t="str">
            <v>068182</v>
          </cell>
          <cell r="D532" t="str">
            <v>CS11-104</v>
          </cell>
          <cell r="E532" t="str">
            <v>/</v>
          </cell>
          <cell r="F532" t="str">
            <v>塑料</v>
          </cell>
          <cell r="G532" t="str">
            <v>49号显示盒CS-61H3-P127A</v>
          </cell>
          <cell r="H532" t="str">
            <v>P127</v>
          </cell>
          <cell r="I532" t="str">
            <v>是</v>
          </cell>
          <cell r="J532" t="str">
            <v>海外营销</v>
          </cell>
          <cell r="K532" t="str">
            <v>李景鹏</v>
          </cell>
        </row>
        <row r="533">
          <cell r="C533" t="str">
            <v>/</v>
          </cell>
          <cell r="D533" t="str">
            <v>M1410005</v>
          </cell>
          <cell r="E533" t="str">
            <v>/</v>
          </cell>
          <cell r="F533" t="str">
            <v>塑料</v>
          </cell>
          <cell r="G533" t="str">
            <v>195面板</v>
          </cell>
          <cell r="H533" t="str">
            <v>195、196</v>
          </cell>
          <cell r="I533" t="str">
            <v>否</v>
          </cell>
          <cell r="J533" t="str">
            <v>国内营销</v>
          </cell>
          <cell r="K533" t="str">
            <v>胡江冯</v>
          </cell>
        </row>
        <row r="534">
          <cell r="C534" t="str">
            <v>/</v>
          </cell>
          <cell r="D534" t="str">
            <v>M1410006</v>
          </cell>
          <cell r="E534" t="str">
            <v>/</v>
          </cell>
          <cell r="F534" t="str">
            <v>塑料</v>
          </cell>
          <cell r="G534" t="str">
            <v>195中框</v>
          </cell>
          <cell r="H534" t="str">
            <v>195、196</v>
          </cell>
          <cell r="I534" t="str">
            <v>是</v>
          </cell>
          <cell r="J534" t="str">
            <v>国内营销</v>
          </cell>
          <cell r="K534" t="str">
            <v>胡江冯</v>
          </cell>
        </row>
        <row r="535">
          <cell r="C535" t="str">
            <v>/</v>
          </cell>
          <cell r="D535" t="str">
            <v>M1410007</v>
          </cell>
          <cell r="E535" t="str">
            <v>/</v>
          </cell>
          <cell r="F535" t="str">
            <v>塑料</v>
          </cell>
          <cell r="G535" t="str">
            <v>面板支架</v>
          </cell>
          <cell r="H535" t="str">
            <v>195、196</v>
          </cell>
          <cell r="I535" t="str">
            <v>否</v>
          </cell>
          <cell r="J535" t="str">
            <v>国内营销</v>
          </cell>
          <cell r="K535" t="str">
            <v>胡江冯</v>
          </cell>
        </row>
        <row r="536">
          <cell r="C536" t="str">
            <v>/</v>
          </cell>
          <cell r="D536" t="str">
            <v>M1410008</v>
          </cell>
          <cell r="E536" t="str">
            <v>/</v>
          </cell>
          <cell r="F536" t="str">
            <v>塑料</v>
          </cell>
          <cell r="G536" t="str">
            <v>底座</v>
          </cell>
          <cell r="H536" t="str">
            <v>195、196</v>
          </cell>
          <cell r="I536" t="str">
            <v>否</v>
          </cell>
          <cell r="J536" t="str">
            <v>国内营销</v>
          </cell>
          <cell r="K536" t="str">
            <v>胡江冯</v>
          </cell>
        </row>
        <row r="537">
          <cell r="C537" t="str">
            <v>/</v>
          </cell>
          <cell r="D537" t="str">
            <v>M1410009</v>
          </cell>
          <cell r="E537" t="str">
            <v>/</v>
          </cell>
          <cell r="F537" t="str">
            <v>塑料</v>
          </cell>
          <cell r="G537" t="str">
            <v>左装饰条(需喷涂）</v>
          </cell>
          <cell r="H537" t="str">
            <v>195、196</v>
          </cell>
          <cell r="I537" t="str">
            <v>否</v>
          </cell>
          <cell r="J537" t="str">
            <v>国内营销</v>
          </cell>
          <cell r="K537" t="str">
            <v>胡江冯</v>
          </cell>
        </row>
        <row r="538">
          <cell r="C538" t="str">
            <v>/</v>
          </cell>
          <cell r="E538" t="str">
            <v>/</v>
          </cell>
          <cell r="F538" t="str">
            <v>塑料</v>
          </cell>
          <cell r="G538" t="str">
            <v>右装饰条(需喷涂）</v>
          </cell>
          <cell r="H538" t="str">
            <v>195、196</v>
          </cell>
          <cell r="I538" t="str">
            <v>否</v>
          </cell>
          <cell r="J538" t="str">
            <v>国内营销</v>
          </cell>
          <cell r="K538" t="str">
            <v>胡江冯</v>
          </cell>
        </row>
        <row r="539">
          <cell r="C539" t="str">
            <v>/</v>
          </cell>
          <cell r="D539" t="str">
            <v>M1410010</v>
          </cell>
          <cell r="E539" t="str">
            <v>/</v>
          </cell>
          <cell r="F539" t="str">
            <v>塑料</v>
          </cell>
          <cell r="G539" t="str">
            <v>前装饰条(需喷涂）</v>
          </cell>
          <cell r="H539" t="str">
            <v>195、196</v>
          </cell>
          <cell r="I539" t="str">
            <v>否</v>
          </cell>
          <cell r="J539" t="str">
            <v>国内营销</v>
          </cell>
          <cell r="K539" t="str">
            <v>胡江冯</v>
          </cell>
        </row>
        <row r="540">
          <cell r="C540" t="str">
            <v>/</v>
          </cell>
          <cell r="D540" t="str">
            <v>M1410012</v>
          </cell>
          <cell r="E540" t="str">
            <v>/</v>
          </cell>
          <cell r="F540" t="str">
            <v>塑料</v>
          </cell>
          <cell r="G540" t="str">
            <v>内导风条</v>
          </cell>
          <cell r="H540" t="str">
            <v>195、196</v>
          </cell>
          <cell r="I540" t="str">
            <v>否</v>
          </cell>
          <cell r="J540" t="str">
            <v>国内营销</v>
          </cell>
          <cell r="K540" t="str">
            <v>胡江冯</v>
          </cell>
        </row>
        <row r="541">
          <cell r="C541" t="str">
            <v>/</v>
          </cell>
          <cell r="D541" t="str">
            <v>M1410013</v>
          </cell>
          <cell r="E541" t="str">
            <v>/</v>
          </cell>
          <cell r="F541" t="str">
            <v>塑料</v>
          </cell>
          <cell r="G541" t="str">
            <v>外导风条外壳</v>
          </cell>
          <cell r="H541" t="str">
            <v>195、196</v>
          </cell>
          <cell r="I541" t="str">
            <v>否</v>
          </cell>
          <cell r="J541" t="str">
            <v>国内营销</v>
          </cell>
          <cell r="K541" t="str">
            <v>胡江冯</v>
          </cell>
        </row>
        <row r="542">
          <cell r="C542" t="str">
            <v>/</v>
          </cell>
          <cell r="D542" t="str">
            <v>M1410014</v>
          </cell>
          <cell r="E542" t="str">
            <v>/</v>
          </cell>
          <cell r="F542" t="str">
            <v>塑料</v>
          </cell>
          <cell r="G542" t="str">
            <v>中框盖板</v>
          </cell>
          <cell r="H542" t="str">
            <v>195、196</v>
          </cell>
          <cell r="I542" t="str">
            <v>是</v>
          </cell>
          <cell r="J542" t="str">
            <v>国内营销</v>
          </cell>
          <cell r="K542" t="str">
            <v>胡江冯</v>
          </cell>
        </row>
        <row r="543">
          <cell r="C543" t="str">
            <v>/</v>
          </cell>
          <cell r="D543" t="str">
            <v>M1410015</v>
          </cell>
          <cell r="E543" t="str">
            <v>/</v>
          </cell>
          <cell r="F543" t="str">
            <v>塑料</v>
          </cell>
          <cell r="G543" t="str">
            <v>螺钉盖</v>
          </cell>
          <cell r="H543" t="str">
            <v>195、196</v>
          </cell>
          <cell r="I543" t="str">
            <v>否</v>
          </cell>
          <cell r="J543" t="str">
            <v>国内营销</v>
          </cell>
          <cell r="K543" t="str">
            <v>胡江冯</v>
          </cell>
        </row>
        <row r="544">
          <cell r="C544" t="str">
            <v>/</v>
          </cell>
          <cell r="D544" t="str">
            <v>M1410018</v>
          </cell>
          <cell r="E544" t="str">
            <v>/</v>
          </cell>
          <cell r="F544" t="str">
            <v>塑料</v>
          </cell>
          <cell r="G544" t="str">
            <v>外导风条内壳</v>
          </cell>
          <cell r="H544" t="str">
            <v>195、196</v>
          </cell>
          <cell r="I544" t="str">
            <v>否</v>
          </cell>
          <cell r="J544" t="str">
            <v>国内营销</v>
          </cell>
          <cell r="K544" t="str">
            <v>胡江冯</v>
          </cell>
        </row>
        <row r="545">
          <cell r="C545" t="str">
            <v>/</v>
          </cell>
          <cell r="D545" t="str">
            <v>M1410019</v>
          </cell>
          <cell r="E545" t="str">
            <v>/</v>
          </cell>
          <cell r="F545" t="str">
            <v>塑料</v>
          </cell>
          <cell r="G545" t="str">
            <v>卡销</v>
          </cell>
          <cell r="H545" t="str">
            <v>195、196</v>
          </cell>
          <cell r="I545" t="str">
            <v>是</v>
          </cell>
          <cell r="J545" t="str">
            <v>国内营销</v>
          </cell>
          <cell r="K545" t="str">
            <v>胡江冯</v>
          </cell>
        </row>
        <row r="546">
          <cell r="C546" t="str">
            <v>/</v>
          </cell>
          <cell r="D546" t="str">
            <v>M1410011</v>
          </cell>
          <cell r="E546" t="str">
            <v>/</v>
          </cell>
          <cell r="F546" t="str">
            <v>塑料</v>
          </cell>
          <cell r="G546" t="str">
            <v>左右中框维修板</v>
          </cell>
          <cell r="H546" t="str">
            <v>195、196</v>
          </cell>
          <cell r="I546" t="str">
            <v>否</v>
          </cell>
          <cell r="J546" t="str">
            <v>国内营销</v>
          </cell>
          <cell r="K546" t="str">
            <v>胡江冯</v>
          </cell>
        </row>
        <row r="547">
          <cell r="C547" t="str">
            <v>069603</v>
          </cell>
          <cell r="D547" t="str">
            <v>C1770</v>
          </cell>
          <cell r="E547" t="str">
            <v>/</v>
          </cell>
          <cell r="F547" t="str">
            <v>塑料</v>
          </cell>
          <cell r="G547" t="str">
            <v>P出风主体F模</v>
          </cell>
          <cell r="H547" t="str">
            <v>P内核</v>
          </cell>
          <cell r="I547" t="str">
            <v>否</v>
          </cell>
          <cell r="J547" t="str">
            <v>采购</v>
          </cell>
          <cell r="K547" t="str">
            <v>/</v>
          </cell>
        </row>
        <row r="548">
          <cell r="C548" t="str">
            <v>066827</v>
          </cell>
          <cell r="D548" t="str">
            <v>C1507</v>
          </cell>
          <cell r="E548" t="str">
            <v>391200130R 391800064R组件</v>
          </cell>
          <cell r="F548" t="str">
            <v>塑料</v>
          </cell>
          <cell r="G548" t="str">
            <v>P出风主体C模</v>
          </cell>
          <cell r="H548" t="str">
            <v>P内核</v>
          </cell>
          <cell r="I548" t="str">
            <v>否</v>
          </cell>
          <cell r="J548" t="str">
            <v>采购</v>
          </cell>
          <cell r="K548" t="str">
            <v>/</v>
          </cell>
        </row>
        <row r="549">
          <cell r="C549" t="str">
            <v>066810</v>
          </cell>
          <cell r="D549" t="str">
            <v>C1402</v>
          </cell>
          <cell r="E549" t="str">
            <v>391070099R组件</v>
          </cell>
          <cell r="F549" t="str">
            <v>塑料</v>
          </cell>
          <cell r="G549" t="str">
            <v>P中框C模</v>
          </cell>
          <cell r="H549" t="str">
            <v>P内核</v>
          </cell>
          <cell r="I549" t="str">
            <v>是</v>
          </cell>
          <cell r="J549" t="str">
            <v>采购</v>
          </cell>
          <cell r="K549" t="str">
            <v>/</v>
          </cell>
        </row>
        <row r="550">
          <cell r="C550" t="str">
            <v>066809</v>
          </cell>
          <cell r="D550" t="str">
            <v>C1401</v>
          </cell>
          <cell r="E550" t="str">
            <v>391250012R  391060150R组件</v>
          </cell>
          <cell r="F550" t="str">
            <v>塑料</v>
          </cell>
          <cell r="G550" t="str">
            <v>P底座C模</v>
          </cell>
          <cell r="H550" t="str">
            <v>P内核</v>
          </cell>
          <cell r="I550" t="str">
            <v>否</v>
          </cell>
          <cell r="J550" t="str">
            <v>采购</v>
          </cell>
          <cell r="K550" t="str">
            <v>/</v>
          </cell>
        </row>
        <row r="551">
          <cell r="C551" t="str">
            <v>060113</v>
          </cell>
          <cell r="D551" t="str">
            <v>CG/A020406</v>
          </cell>
          <cell r="E551" t="str">
            <v>/</v>
          </cell>
          <cell r="F551" t="str">
            <v>塑料</v>
          </cell>
          <cell r="G551" t="str">
            <v>志高69款418电控盒底板</v>
          </cell>
          <cell r="H551" t="str">
            <v>69款418</v>
          </cell>
          <cell r="I551" t="str">
            <v>否</v>
          </cell>
          <cell r="J551" t="str">
            <v>营销部门</v>
          </cell>
          <cell r="K551" t="str">
            <v>/</v>
          </cell>
        </row>
        <row r="552">
          <cell r="C552" t="str">
            <v>060123</v>
          </cell>
          <cell r="D552" t="str">
            <v>CG/A070406</v>
          </cell>
          <cell r="E552" t="str">
            <v>/</v>
          </cell>
          <cell r="F552" t="str">
            <v>塑料</v>
          </cell>
          <cell r="G552" t="str">
            <v>志高79款418电控盒</v>
          </cell>
          <cell r="H552" t="str">
            <v>79款418</v>
          </cell>
          <cell r="I552" t="str">
            <v>否</v>
          </cell>
          <cell r="J552" t="str">
            <v>营销部门</v>
          </cell>
          <cell r="K552" t="str">
            <v>/</v>
          </cell>
        </row>
        <row r="553">
          <cell r="C553" t="str">
            <v>/</v>
          </cell>
          <cell r="E553" t="str">
            <v>/</v>
          </cell>
          <cell r="F553" t="str">
            <v>塑料</v>
          </cell>
          <cell r="I553" t="str">
            <v>否</v>
          </cell>
          <cell r="J553" t="str">
            <v>营销部门</v>
          </cell>
          <cell r="K553" t="str">
            <v>/</v>
          </cell>
        </row>
        <row r="554">
          <cell r="C554" t="str">
            <v>/</v>
          </cell>
          <cell r="D554" t="str">
            <v>CG/A100106</v>
          </cell>
          <cell r="E554" t="str">
            <v>/</v>
          </cell>
          <cell r="F554" t="str">
            <v>塑料</v>
          </cell>
          <cell r="G554" t="str">
            <v>志高79款82挂机面板</v>
          </cell>
          <cell r="H554" t="str">
            <v>79款82机</v>
          </cell>
          <cell r="I554" t="str">
            <v>否</v>
          </cell>
          <cell r="J554" t="str">
            <v>营销部门</v>
          </cell>
          <cell r="K554" t="str">
            <v>/</v>
          </cell>
        </row>
        <row r="555">
          <cell r="C555" t="str">
            <v>/</v>
          </cell>
          <cell r="D555" t="str">
            <v>CG/A100206</v>
          </cell>
          <cell r="E555" t="str">
            <v>/</v>
          </cell>
          <cell r="F555" t="str">
            <v>塑料</v>
          </cell>
          <cell r="G555" t="str">
            <v>志高79款82显示透明片</v>
          </cell>
          <cell r="I555" t="str">
            <v>否</v>
          </cell>
          <cell r="J555" t="str">
            <v>营销部门</v>
          </cell>
          <cell r="K555" t="str">
            <v>/</v>
          </cell>
        </row>
        <row r="556">
          <cell r="C556" t="str">
            <v>/</v>
          </cell>
          <cell r="D556" t="str">
            <v>CG/A100306</v>
          </cell>
          <cell r="E556" t="str">
            <v>/</v>
          </cell>
          <cell r="F556" t="str">
            <v>塑料</v>
          </cell>
          <cell r="G556" t="str">
            <v>志高79款82挂机装饰板</v>
          </cell>
          <cell r="I556" t="str">
            <v>否</v>
          </cell>
          <cell r="J556" t="str">
            <v>营销部门</v>
          </cell>
          <cell r="K556" t="str">
            <v>/</v>
          </cell>
        </row>
        <row r="557">
          <cell r="C557" t="str">
            <v>/</v>
          </cell>
          <cell r="D557" t="str">
            <v>CG/A100406</v>
          </cell>
          <cell r="E557" t="str">
            <v>/</v>
          </cell>
          <cell r="F557" t="str">
            <v>塑料</v>
          </cell>
          <cell r="G557" t="str">
            <v>志高79款82显示电器盒/盖</v>
          </cell>
          <cell r="I557" t="str">
            <v>否</v>
          </cell>
          <cell r="J557" t="str">
            <v>营销部门</v>
          </cell>
          <cell r="K557" t="str">
            <v>/</v>
          </cell>
        </row>
        <row r="558">
          <cell r="C558" t="str">
            <v>/</v>
          </cell>
          <cell r="E558" t="str">
            <v>/</v>
          </cell>
          <cell r="F558" t="str">
            <v>塑料</v>
          </cell>
          <cell r="I558" t="str">
            <v>否</v>
          </cell>
          <cell r="J558" t="str">
            <v>营销部门</v>
          </cell>
          <cell r="K558" t="str">
            <v>/</v>
          </cell>
        </row>
        <row r="559">
          <cell r="C559" t="str">
            <v>060146</v>
          </cell>
          <cell r="D559" t="str">
            <v>CG/A060606</v>
          </cell>
          <cell r="E559" t="str">
            <v>/</v>
          </cell>
          <cell r="F559" t="str">
            <v>塑料</v>
          </cell>
          <cell r="G559" t="str">
            <v>志高抽湿机电控板座</v>
          </cell>
          <cell r="H559" t="str">
            <v>09款除湿机</v>
          </cell>
          <cell r="I559" t="str">
            <v>否</v>
          </cell>
          <cell r="J559" t="str">
            <v>营销部门</v>
          </cell>
          <cell r="K559" t="str">
            <v>/</v>
          </cell>
        </row>
        <row r="560">
          <cell r="C560" t="str">
            <v>/</v>
          </cell>
          <cell r="D560" t="str">
            <v>CG/D010906</v>
          </cell>
          <cell r="E560" t="str">
            <v>/</v>
          </cell>
          <cell r="F560" t="str">
            <v>塑料</v>
          </cell>
          <cell r="G560" t="str">
            <v>志高抽湿机排水管盖</v>
          </cell>
          <cell r="I560" t="str">
            <v>否</v>
          </cell>
          <cell r="J560" t="str">
            <v>营销部门</v>
          </cell>
          <cell r="K560" t="str">
            <v>/</v>
          </cell>
        </row>
        <row r="561">
          <cell r="C561" t="str">
            <v>060148</v>
          </cell>
          <cell r="D561" t="str">
            <v>CG/D010806</v>
          </cell>
          <cell r="E561" t="str">
            <v>/</v>
          </cell>
          <cell r="F561" t="str">
            <v>塑料</v>
          </cell>
          <cell r="G561" t="str">
            <v>志高抽湿机提手</v>
          </cell>
          <cell r="I561" t="str">
            <v>否</v>
          </cell>
          <cell r="J561" t="str">
            <v>营销部门</v>
          </cell>
          <cell r="K561" t="str">
            <v>/</v>
          </cell>
        </row>
        <row r="562">
          <cell r="C562" t="str">
            <v>060145</v>
          </cell>
          <cell r="D562" t="str">
            <v>CG/D010406</v>
          </cell>
          <cell r="E562" t="str">
            <v>/</v>
          </cell>
          <cell r="F562" t="str">
            <v>塑料</v>
          </cell>
          <cell r="G562" t="str">
            <v>志高抽湿机防尘网</v>
          </cell>
          <cell r="I562" t="str">
            <v>否</v>
          </cell>
          <cell r="J562" t="str">
            <v>营销部门</v>
          </cell>
          <cell r="K562" t="str">
            <v>/</v>
          </cell>
        </row>
        <row r="563">
          <cell r="C563" t="str">
            <v>060142</v>
          </cell>
          <cell r="D563" t="str">
            <v>CG/D011406</v>
          </cell>
          <cell r="E563" t="str">
            <v>/</v>
          </cell>
          <cell r="F563" t="str">
            <v>塑料</v>
          </cell>
          <cell r="G563" t="str">
            <v>志高抽湿机接水盘</v>
          </cell>
          <cell r="I563" t="str">
            <v>否</v>
          </cell>
          <cell r="J563" t="str">
            <v>营销部门</v>
          </cell>
          <cell r="K563" t="str">
            <v>/</v>
          </cell>
        </row>
        <row r="564">
          <cell r="C564" t="str">
            <v>/</v>
          </cell>
          <cell r="D564" t="str">
            <v>CG/D011006</v>
          </cell>
          <cell r="E564" t="str">
            <v>/</v>
          </cell>
          <cell r="F564" t="str">
            <v>塑料</v>
          </cell>
          <cell r="G564" t="str">
            <v>志高抽湿机电容夹</v>
          </cell>
          <cell r="I564" t="str">
            <v>否</v>
          </cell>
          <cell r="J564" t="str">
            <v>营销部门</v>
          </cell>
          <cell r="K564" t="str">
            <v>/</v>
          </cell>
        </row>
        <row r="565">
          <cell r="C565" t="str">
            <v>/</v>
          </cell>
          <cell r="D565" t="str">
            <v>CG/D011206</v>
          </cell>
          <cell r="E565" t="str">
            <v>/</v>
          </cell>
          <cell r="F565" t="str">
            <v>塑料</v>
          </cell>
          <cell r="G565" t="str">
            <v>志高抽湿机支撑脚</v>
          </cell>
          <cell r="I565" t="str">
            <v>否</v>
          </cell>
          <cell r="J565" t="str">
            <v>营销部门</v>
          </cell>
          <cell r="K565" t="str">
            <v>/</v>
          </cell>
        </row>
        <row r="566">
          <cell r="C566" t="str">
            <v>060143</v>
          </cell>
          <cell r="D566" t="str">
            <v>CG/D010206</v>
          </cell>
          <cell r="E566" t="str">
            <v>/</v>
          </cell>
          <cell r="F566" t="str">
            <v>塑料</v>
          </cell>
          <cell r="G566" t="str">
            <v>志高抽湿机水箱</v>
          </cell>
          <cell r="I566" t="str">
            <v>否</v>
          </cell>
          <cell r="J566" t="str">
            <v>营销部门</v>
          </cell>
          <cell r="K566" t="str">
            <v>/</v>
          </cell>
        </row>
        <row r="567">
          <cell r="C567" t="str">
            <v>060138</v>
          </cell>
          <cell r="D567" t="str">
            <v>CG/D010506</v>
          </cell>
          <cell r="E567" t="str">
            <v>/</v>
          </cell>
          <cell r="F567" t="str">
            <v>塑料</v>
          </cell>
          <cell r="G567" t="str">
            <v>志高抽湿机进风格栅</v>
          </cell>
          <cell r="I567" t="str">
            <v>否</v>
          </cell>
          <cell r="J567" t="str">
            <v>营销部门</v>
          </cell>
          <cell r="K567" t="str">
            <v>/</v>
          </cell>
        </row>
        <row r="568">
          <cell r="C568" t="str">
            <v>060139</v>
          </cell>
          <cell r="D568" t="str">
            <v>CG/D010106</v>
          </cell>
          <cell r="E568" t="str">
            <v>/</v>
          </cell>
          <cell r="F568" t="str">
            <v>塑料</v>
          </cell>
          <cell r="G568" t="str">
            <v>志高抽湿机前面板</v>
          </cell>
          <cell r="I568" t="str">
            <v>否</v>
          </cell>
          <cell r="J568" t="str">
            <v>营销部门</v>
          </cell>
          <cell r="K568" t="str">
            <v>/</v>
          </cell>
        </row>
        <row r="569">
          <cell r="C569" t="str">
            <v>060144</v>
          </cell>
          <cell r="D569" t="str">
            <v>CG/D010706</v>
          </cell>
          <cell r="E569" t="str">
            <v>/</v>
          </cell>
          <cell r="F569" t="str">
            <v>塑料</v>
          </cell>
          <cell r="G569" t="str">
            <v>志高抽湿机后面板</v>
          </cell>
          <cell r="I569" t="str">
            <v>否</v>
          </cell>
          <cell r="J569" t="str">
            <v>营销部门</v>
          </cell>
          <cell r="K569" t="str">
            <v>/</v>
          </cell>
        </row>
        <row r="570">
          <cell r="C570" t="str">
            <v>/</v>
          </cell>
          <cell r="D570" t="str">
            <v>CG/D010306</v>
          </cell>
          <cell r="E570" t="str">
            <v>/</v>
          </cell>
          <cell r="F570" t="str">
            <v>塑料</v>
          </cell>
          <cell r="G570" t="str">
            <v>志高抽湿机水浮</v>
          </cell>
          <cell r="I570" t="str">
            <v>否</v>
          </cell>
          <cell r="J570" t="str">
            <v>营销部门</v>
          </cell>
          <cell r="K570" t="str">
            <v>/</v>
          </cell>
        </row>
        <row r="571">
          <cell r="C571" t="str">
            <v>/</v>
          </cell>
          <cell r="D571" t="str">
            <v>CG/D030207</v>
          </cell>
          <cell r="E571" t="str">
            <v>/</v>
          </cell>
          <cell r="F571" t="str">
            <v>塑料</v>
          </cell>
          <cell r="G571" t="str">
            <v>志高10款抽湿机进风格栅</v>
          </cell>
          <cell r="H571" t="str">
            <v>10款除湿机</v>
          </cell>
          <cell r="I571" t="str">
            <v>否</v>
          </cell>
          <cell r="J571" t="str">
            <v>营销部门</v>
          </cell>
          <cell r="K571" t="str">
            <v>/</v>
          </cell>
        </row>
        <row r="572">
          <cell r="C572" t="str">
            <v>/</v>
          </cell>
          <cell r="D572" t="str">
            <v>CG/D030107</v>
          </cell>
          <cell r="E572" t="str">
            <v>/</v>
          </cell>
          <cell r="F572" t="str">
            <v>塑料</v>
          </cell>
          <cell r="G572" t="str">
            <v>志高10款抽湿机前面板</v>
          </cell>
          <cell r="I572" t="str">
            <v>否</v>
          </cell>
          <cell r="J572" t="str">
            <v>营销部门</v>
          </cell>
          <cell r="K572" t="str">
            <v>/</v>
          </cell>
        </row>
        <row r="573">
          <cell r="C573" t="str">
            <v>067853</v>
          </cell>
          <cell r="D573" t="str">
            <v>CS11-114</v>
          </cell>
          <cell r="E573" t="str">
            <v>/</v>
          </cell>
          <cell r="F573" t="str">
            <v>塑料</v>
          </cell>
          <cell r="G573" t="str">
            <v>P123装饰条+显示镜片B模</v>
          </cell>
          <cell r="H573" t="str">
            <v>P123</v>
          </cell>
          <cell r="I573" t="str">
            <v>否</v>
          </cell>
          <cell r="J573" t="str">
            <v>采购</v>
          </cell>
          <cell r="K573" t="str">
            <v>/</v>
          </cell>
        </row>
        <row r="574">
          <cell r="C574" t="str">
            <v>062031</v>
          </cell>
          <cell r="D574" t="str">
            <v>C0950</v>
          </cell>
          <cell r="E574" t="str">
            <v>/</v>
          </cell>
          <cell r="F574" t="str">
            <v>塑料</v>
          </cell>
          <cell r="G574" t="str">
            <v>志高82机77款面板</v>
          </cell>
          <cell r="H574" t="str">
            <v>82机</v>
          </cell>
          <cell r="I574" t="str">
            <v>否</v>
          </cell>
          <cell r="J574" t="str">
            <v>营销部门</v>
          </cell>
          <cell r="K574" t="str">
            <v>/</v>
          </cell>
        </row>
        <row r="575">
          <cell r="C575" t="str">
            <v>062036</v>
          </cell>
          <cell r="D575" t="str">
            <v>C0957</v>
          </cell>
          <cell r="E575" t="str">
            <v>/</v>
          </cell>
          <cell r="F575" t="str">
            <v>塑料</v>
          </cell>
          <cell r="G575" t="str">
            <v>志高82机81款面板</v>
          </cell>
          <cell r="I575" t="str">
            <v>否</v>
          </cell>
          <cell r="J575" t="str">
            <v>营销部门</v>
          </cell>
          <cell r="K575" t="str">
            <v>/</v>
          </cell>
        </row>
        <row r="576">
          <cell r="C576" t="str">
            <v>062164</v>
          </cell>
          <cell r="D576" t="str">
            <v>C1066</v>
          </cell>
          <cell r="E576" t="str">
            <v>/</v>
          </cell>
          <cell r="F576" t="str">
            <v>塑料</v>
          </cell>
          <cell r="G576" t="str">
            <v>志高82机93款面板</v>
          </cell>
          <cell r="I576" t="str">
            <v>否</v>
          </cell>
          <cell r="J576" t="str">
            <v>营销部门</v>
          </cell>
          <cell r="K576" t="str">
            <v>/</v>
          </cell>
        </row>
        <row r="577">
          <cell r="C577" t="str">
            <v>065379</v>
          </cell>
          <cell r="D577" t="str">
            <v>C1361</v>
          </cell>
          <cell r="E577" t="str">
            <v>/</v>
          </cell>
          <cell r="F577" t="str">
            <v>塑料</v>
          </cell>
          <cell r="G577" t="str">
            <v>Q108面板座</v>
          </cell>
          <cell r="I577" t="str">
            <v>否</v>
          </cell>
          <cell r="J577" t="str">
            <v>营销部门</v>
          </cell>
          <cell r="K577" t="str">
            <v>/</v>
          </cell>
        </row>
        <row r="578">
          <cell r="C578" t="str">
            <v>065380</v>
          </cell>
          <cell r="D578" t="str">
            <v>C1362</v>
          </cell>
          <cell r="E578" t="str">
            <v>/</v>
          </cell>
          <cell r="F578" t="str">
            <v>塑料</v>
          </cell>
          <cell r="G578" t="str">
            <v>Q108装饰板</v>
          </cell>
          <cell r="I578" t="str">
            <v>否</v>
          </cell>
          <cell r="J578" t="str">
            <v>营销部门</v>
          </cell>
          <cell r="K578" t="str">
            <v>/</v>
          </cell>
        </row>
        <row r="579">
          <cell r="C579" t="str">
            <v>062018</v>
          </cell>
          <cell r="D579" t="str">
            <v>CG/A100107</v>
          </cell>
          <cell r="E579" t="str">
            <v>/</v>
          </cell>
          <cell r="F579" t="str">
            <v>塑料</v>
          </cell>
          <cell r="G579" t="str">
            <v>志高90-85面板</v>
          </cell>
          <cell r="I579" t="str">
            <v>否</v>
          </cell>
          <cell r="J579" t="str">
            <v>营销部门</v>
          </cell>
          <cell r="K579" t="str">
            <v>/</v>
          </cell>
        </row>
        <row r="580">
          <cell r="C580" t="str">
            <v>062019</v>
          </cell>
          <cell r="D580" t="str">
            <v>CG/A110107</v>
          </cell>
          <cell r="E580" t="str">
            <v>/</v>
          </cell>
          <cell r="F580" t="str">
            <v>塑料</v>
          </cell>
          <cell r="G580" t="str">
            <v>志高90-84面板</v>
          </cell>
          <cell r="I580" t="str">
            <v>否</v>
          </cell>
          <cell r="J580" t="str">
            <v>营销部门</v>
          </cell>
          <cell r="K580" t="str">
            <v>/</v>
          </cell>
        </row>
        <row r="581">
          <cell r="C581" t="str">
            <v>060137</v>
          </cell>
          <cell r="D581" t="str">
            <v>CG/A10206</v>
          </cell>
          <cell r="E581" t="str">
            <v>/</v>
          </cell>
          <cell r="F581" t="str">
            <v>塑料</v>
          </cell>
          <cell r="G581" t="str">
            <v>93款82机透明片</v>
          </cell>
          <cell r="I581" t="str">
            <v>否</v>
          </cell>
          <cell r="J581" t="str">
            <v>营销部门</v>
          </cell>
          <cell r="K581" t="str">
            <v>/</v>
          </cell>
        </row>
        <row r="582">
          <cell r="C582" t="str">
            <v>/</v>
          </cell>
          <cell r="D582" t="str">
            <v>CG/A010113</v>
          </cell>
          <cell r="E582" t="str">
            <v>/</v>
          </cell>
          <cell r="F582" t="str">
            <v>塑料</v>
          </cell>
          <cell r="G582" t="str">
            <v xml:space="preserve">高端柜机左、右侧出风框 </v>
          </cell>
          <cell r="H582" t="str">
            <v>高端柜机</v>
          </cell>
          <cell r="I582" t="str">
            <v>否</v>
          </cell>
          <cell r="J582" t="str">
            <v>国内营销</v>
          </cell>
          <cell r="K582" t="str">
            <v>胡江冯</v>
          </cell>
        </row>
        <row r="583">
          <cell r="C583" t="str">
            <v>/</v>
          </cell>
          <cell r="E583" t="str">
            <v>/</v>
          </cell>
          <cell r="F583" t="str">
            <v>塑料</v>
          </cell>
          <cell r="I583" t="str">
            <v>否</v>
          </cell>
          <cell r="J583" t="str">
            <v>国内营销</v>
          </cell>
          <cell r="K583" t="str">
            <v>胡江冯</v>
          </cell>
        </row>
        <row r="584">
          <cell r="C584" t="str">
            <v>/</v>
          </cell>
          <cell r="D584" t="str">
            <v>CG/A010213</v>
          </cell>
          <cell r="E584" t="str">
            <v>/</v>
          </cell>
          <cell r="F584" t="str">
            <v>塑料</v>
          </cell>
          <cell r="G584" t="str">
            <v>高端柜机齿轮</v>
          </cell>
          <cell r="I584" t="str">
            <v>否</v>
          </cell>
          <cell r="J584" t="str">
            <v>国内营销</v>
          </cell>
          <cell r="K584" t="str">
            <v>胡江冯</v>
          </cell>
        </row>
        <row r="585">
          <cell r="C585" t="str">
            <v>/</v>
          </cell>
          <cell r="D585" t="str">
            <v>CG/A010313</v>
          </cell>
          <cell r="E585" t="str">
            <v>/</v>
          </cell>
          <cell r="F585" t="str">
            <v>塑料</v>
          </cell>
          <cell r="G585" t="str">
            <v>高端柜机齿条</v>
          </cell>
          <cell r="I585" t="str">
            <v>否</v>
          </cell>
          <cell r="J585" t="str">
            <v>国内营销</v>
          </cell>
          <cell r="K585" t="str">
            <v>胡江冯</v>
          </cell>
        </row>
        <row r="586">
          <cell r="C586" t="str">
            <v>/</v>
          </cell>
          <cell r="D586" t="str">
            <v>CG/A010413</v>
          </cell>
          <cell r="E586" t="str">
            <v>/</v>
          </cell>
          <cell r="F586" t="str">
            <v>塑料</v>
          </cell>
          <cell r="G586" t="str">
            <v xml:space="preserve">高端柜机左、右侧进风框 </v>
          </cell>
          <cell r="I586" t="str">
            <v>否</v>
          </cell>
          <cell r="J586" t="str">
            <v>国内营销</v>
          </cell>
          <cell r="K586" t="str">
            <v>胡江冯</v>
          </cell>
        </row>
        <row r="587">
          <cell r="C587" t="str">
            <v>/</v>
          </cell>
          <cell r="E587" t="str">
            <v>/</v>
          </cell>
          <cell r="F587" t="str">
            <v>塑料</v>
          </cell>
          <cell r="I587" t="str">
            <v>否</v>
          </cell>
          <cell r="J587" t="str">
            <v>国内营销</v>
          </cell>
          <cell r="K587" t="str">
            <v>胡江冯</v>
          </cell>
        </row>
        <row r="588">
          <cell r="C588" t="str">
            <v>/</v>
          </cell>
          <cell r="D588" t="str">
            <v>CG/A010513</v>
          </cell>
          <cell r="E588" t="str">
            <v>/</v>
          </cell>
          <cell r="F588" t="str">
            <v>塑料</v>
          </cell>
          <cell r="G588" t="str">
            <v>高端柜机顶出风横导风条</v>
          </cell>
          <cell r="I588" t="str">
            <v>否</v>
          </cell>
          <cell r="J588" t="str">
            <v>国内营销</v>
          </cell>
          <cell r="K588" t="str">
            <v>胡江冯</v>
          </cell>
        </row>
        <row r="589">
          <cell r="C589" t="str">
            <v>/</v>
          </cell>
          <cell r="D589" t="str">
            <v>CG/A010613</v>
          </cell>
          <cell r="E589" t="str">
            <v>/</v>
          </cell>
          <cell r="F589" t="str">
            <v>塑料</v>
          </cell>
          <cell r="G589" t="str">
            <v>高端柜机顶升横导风条连杆</v>
          </cell>
          <cell r="I589" t="str">
            <v>否</v>
          </cell>
          <cell r="J589" t="str">
            <v>国内营销</v>
          </cell>
          <cell r="K589" t="str">
            <v>胡江冯</v>
          </cell>
        </row>
        <row r="590">
          <cell r="C590" t="str">
            <v>/</v>
          </cell>
          <cell r="D590" t="str">
            <v>CG/A010713</v>
          </cell>
          <cell r="E590" t="str">
            <v>/</v>
          </cell>
          <cell r="F590" t="str">
            <v>塑料</v>
          </cell>
          <cell r="G590" t="str">
            <v>高端柜机顶升后面板</v>
          </cell>
          <cell r="I590" t="str">
            <v>否</v>
          </cell>
          <cell r="J590" t="str">
            <v>国内营销</v>
          </cell>
          <cell r="K590" t="str">
            <v>胡江冯</v>
          </cell>
        </row>
        <row r="591">
          <cell r="C591" t="str">
            <v>/</v>
          </cell>
          <cell r="D591" t="str">
            <v>CG/A010813</v>
          </cell>
          <cell r="E591" t="str">
            <v>/</v>
          </cell>
          <cell r="F591" t="str">
            <v>塑料</v>
          </cell>
          <cell r="G591" t="str">
            <v>高端柜机顶升机构固定框</v>
          </cell>
          <cell r="I591" t="str">
            <v>否</v>
          </cell>
          <cell r="J591" t="str">
            <v>国内营销</v>
          </cell>
          <cell r="K591" t="str">
            <v>胡江冯</v>
          </cell>
        </row>
        <row r="592">
          <cell r="C592" t="str">
            <v>/</v>
          </cell>
          <cell r="D592" t="str">
            <v>CG/A010913</v>
          </cell>
          <cell r="E592" t="str">
            <v>/</v>
          </cell>
          <cell r="F592" t="str">
            <v>塑料</v>
          </cell>
          <cell r="G592" t="str">
            <v>高端柜机顶升前面板</v>
          </cell>
          <cell r="I592" t="str">
            <v>否</v>
          </cell>
          <cell r="J592" t="str">
            <v>国内营销</v>
          </cell>
          <cell r="K592" t="str">
            <v>胡江冯</v>
          </cell>
        </row>
        <row r="593">
          <cell r="C593" t="str">
            <v>/</v>
          </cell>
          <cell r="D593" t="str">
            <v>CG/A011013</v>
          </cell>
          <cell r="E593" t="str">
            <v>/</v>
          </cell>
          <cell r="F593" t="str">
            <v>塑料</v>
          </cell>
          <cell r="G593" t="str">
            <v>高端柜机顶升竖导风条</v>
          </cell>
          <cell r="I593" t="str">
            <v>否</v>
          </cell>
          <cell r="J593" t="str">
            <v>国内营销</v>
          </cell>
          <cell r="K593" t="str">
            <v>胡江冯</v>
          </cell>
        </row>
        <row r="594">
          <cell r="C594" t="str">
            <v>/</v>
          </cell>
          <cell r="D594" t="str">
            <v>CG/A011113</v>
          </cell>
          <cell r="E594" t="str">
            <v>/</v>
          </cell>
          <cell r="F594" t="str">
            <v>塑料</v>
          </cell>
          <cell r="G594" t="str">
            <v>高端柜机顶升竖导风条连杆</v>
          </cell>
          <cell r="I594" t="str">
            <v>否</v>
          </cell>
          <cell r="J594" t="str">
            <v>国内营销</v>
          </cell>
          <cell r="K594" t="str">
            <v>胡江冯</v>
          </cell>
        </row>
        <row r="595">
          <cell r="C595" t="str">
            <v>/</v>
          </cell>
          <cell r="D595" t="str">
            <v>CG/A011213</v>
          </cell>
          <cell r="E595" t="str">
            <v>/</v>
          </cell>
          <cell r="F595" t="str">
            <v>塑料</v>
          </cell>
          <cell r="G595" t="str">
            <v>高端柜机顶升中杆</v>
          </cell>
          <cell r="I595" t="str">
            <v>否</v>
          </cell>
          <cell r="J595" t="str">
            <v>国内营销</v>
          </cell>
          <cell r="K595" t="str">
            <v>胡江冯</v>
          </cell>
        </row>
        <row r="596">
          <cell r="C596" t="str">
            <v>/</v>
          </cell>
          <cell r="D596" t="str">
            <v>CG/A011313</v>
          </cell>
          <cell r="E596" t="str">
            <v>/</v>
          </cell>
          <cell r="F596" t="str">
            <v>塑料</v>
          </cell>
          <cell r="G596" t="str">
            <v>高端柜机钢化玻璃固定框</v>
          </cell>
          <cell r="I596" t="str">
            <v>否</v>
          </cell>
          <cell r="J596" t="str">
            <v>国内营销</v>
          </cell>
          <cell r="K596" t="str">
            <v>胡江冯</v>
          </cell>
        </row>
        <row r="597">
          <cell r="C597" t="str">
            <v>/</v>
          </cell>
          <cell r="D597" t="str">
            <v>CG/A011413</v>
          </cell>
          <cell r="E597" t="str">
            <v>/</v>
          </cell>
          <cell r="F597" t="str">
            <v>塑料</v>
          </cell>
          <cell r="G597" t="str">
            <v>高端柜机滑轮</v>
          </cell>
          <cell r="I597" t="str">
            <v>否</v>
          </cell>
          <cell r="J597" t="str">
            <v>国内营销</v>
          </cell>
          <cell r="K597" t="str">
            <v>胡江冯</v>
          </cell>
        </row>
        <row r="598">
          <cell r="C598" t="str">
            <v>/</v>
          </cell>
          <cell r="E598" t="str">
            <v>/</v>
          </cell>
          <cell r="F598" t="str">
            <v>塑料</v>
          </cell>
          <cell r="I598" t="str">
            <v>否</v>
          </cell>
          <cell r="J598" t="str">
            <v>国内营销</v>
          </cell>
          <cell r="K598" t="str">
            <v>胡江冯</v>
          </cell>
        </row>
        <row r="599">
          <cell r="C599" t="str">
            <v>/</v>
          </cell>
          <cell r="D599" t="str">
            <v>CG/A011513</v>
          </cell>
          <cell r="E599" t="str">
            <v>/</v>
          </cell>
          <cell r="F599" t="str">
            <v>塑料</v>
          </cell>
          <cell r="G599" t="str">
            <v>高端柜机柜机门电机固定盖</v>
          </cell>
          <cell r="I599" t="str">
            <v>否</v>
          </cell>
          <cell r="J599" t="str">
            <v>国内营销</v>
          </cell>
          <cell r="K599" t="str">
            <v>胡江冯</v>
          </cell>
        </row>
        <row r="600">
          <cell r="C600" t="str">
            <v>/</v>
          </cell>
          <cell r="D600" t="str">
            <v>CG/A011713</v>
          </cell>
          <cell r="E600" t="str">
            <v>/</v>
          </cell>
          <cell r="F600" t="str">
            <v>塑料</v>
          </cell>
          <cell r="G600" t="str">
            <v>高端柜机上左、上右侧板导风条</v>
          </cell>
          <cell r="I600" t="str">
            <v>否</v>
          </cell>
          <cell r="J600" t="str">
            <v>国内营销</v>
          </cell>
          <cell r="K600" t="str">
            <v>胡江冯</v>
          </cell>
        </row>
        <row r="601">
          <cell r="C601" t="str">
            <v>/</v>
          </cell>
          <cell r="E601" t="str">
            <v>/</v>
          </cell>
          <cell r="F601" t="str">
            <v>塑料</v>
          </cell>
          <cell r="I601" t="str">
            <v>否</v>
          </cell>
          <cell r="J601" t="str">
            <v>国内营销</v>
          </cell>
          <cell r="K601" t="str">
            <v>胡江冯</v>
          </cell>
        </row>
        <row r="602">
          <cell r="C602" t="str">
            <v>/</v>
          </cell>
          <cell r="D602" t="str">
            <v>CG/A011913</v>
          </cell>
          <cell r="E602" t="str">
            <v>/</v>
          </cell>
          <cell r="F602" t="str">
            <v>塑料</v>
          </cell>
          <cell r="G602" t="str">
            <v>高端柜机遥控器盒</v>
          </cell>
          <cell r="I602" t="str">
            <v>否</v>
          </cell>
          <cell r="J602" t="str">
            <v>国内营销</v>
          </cell>
          <cell r="K602" t="str">
            <v>胡江冯</v>
          </cell>
        </row>
        <row r="603">
          <cell r="C603" t="str">
            <v>/</v>
          </cell>
          <cell r="D603" t="str">
            <v>CG/A012013</v>
          </cell>
          <cell r="E603" t="str">
            <v>/</v>
          </cell>
          <cell r="F603" t="str">
            <v>塑料</v>
          </cell>
          <cell r="G603" t="str">
            <v>高端柜机遥控器盒架</v>
          </cell>
          <cell r="I603" t="str">
            <v>否</v>
          </cell>
          <cell r="J603" t="str">
            <v>国内营销</v>
          </cell>
          <cell r="K603" t="str">
            <v>胡江冯</v>
          </cell>
        </row>
        <row r="604">
          <cell r="C604" t="str">
            <v>/</v>
          </cell>
          <cell r="D604" t="str">
            <v>CG/A012113</v>
          </cell>
          <cell r="E604" t="str">
            <v>/</v>
          </cell>
          <cell r="F604" t="str">
            <v>塑料</v>
          </cell>
          <cell r="G604" t="str">
            <v>高端柜机底座</v>
          </cell>
          <cell r="I604" t="str">
            <v>否</v>
          </cell>
          <cell r="J604" t="str">
            <v>国内营销</v>
          </cell>
          <cell r="K604" t="str">
            <v>胡江冯</v>
          </cell>
        </row>
        <row r="605">
          <cell r="C605" t="str">
            <v>/</v>
          </cell>
          <cell r="D605" t="str">
            <v>CG/A012213</v>
          </cell>
          <cell r="E605" t="str">
            <v>/</v>
          </cell>
          <cell r="F605" t="str">
            <v>塑料</v>
          </cell>
          <cell r="G605" t="str">
            <v>高端柜机顶盖板</v>
          </cell>
          <cell r="I605" t="str">
            <v>否</v>
          </cell>
          <cell r="J605" t="str">
            <v>国内营销</v>
          </cell>
          <cell r="K605" t="str">
            <v>胡江冯</v>
          </cell>
        </row>
        <row r="606">
          <cell r="C606" t="str">
            <v>/</v>
          </cell>
          <cell r="D606" t="str">
            <v>CG/A012313</v>
          </cell>
          <cell r="E606" t="str">
            <v>/</v>
          </cell>
          <cell r="F606" t="str">
            <v>塑料</v>
          </cell>
          <cell r="G606" t="str">
            <v>高端柜机左过滤网</v>
          </cell>
          <cell r="I606" t="str">
            <v>否</v>
          </cell>
          <cell r="J606" t="str">
            <v>国内营销</v>
          </cell>
          <cell r="K606" t="str">
            <v>胡江冯</v>
          </cell>
        </row>
        <row r="607">
          <cell r="C607" t="str">
            <v>/</v>
          </cell>
          <cell r="D607" t="str">
            <v>CG/A012413</v>
          </cell>
          <cell r="E607" t="str">
            <v>/</v>
          </cell>
          <cell r="F607" t="str">
            <v>塑料</v>
          </cell>
          <cell r="G607" t="str">
            <v>高端柜机右过滤网</v>
          </cell>
          <cell r="I607" t="str">
            <v>否</v>
          </cell>
          <cell r="J607" t="str">
            <v>国内营销</v>
          </cell>
          <cell r="K607" t="str">
            <v>胡江冯</v>
          </cell>
        </row>
        <row r="608">
          <cell r="C608" t="str">
            <v>068209</v>
          </cell>
          <cell r="D608" t="str">
            <v>CS13-001</v>
          </cell>
          <cell r="E608" t="str">
            <v>/</v>
          </cell>
          <cell r="F608" t="str">
            <v>塑料</v>
          </cell>
          <cell r="G608" t="str">
            <v>J132款面板体</v>
          </cell>
          <cell r="H608" t="str">
            <v>J系列</v>
          </cell>
          <cell r="I608" t="str">
            <v>否</v>
          </cell>
          <cell r="J608" t="str">
            <v>海外营销</v>
          </cell>
          <cell r="K608" t="str">
            <v>李景鹏</v>
          </cell>
        </row>
        <row r="609">
          <cell r="C609" t="str">
            <v>068210</v>
          </cell>
          <cell r="D609" t="str">
            <v>CS13-002</v>
          </cell>
          <cell r="E609" t="str">
            <v>/</v>
          </cell>
          <cell r="F609" t="str">
            <v>塑料</v>
          </cell>
          <cell r="G609" t="str">
            <v>J132款装饰板</v>
          </cell>
          <cell r="I609" t="str">
            <v>否</v>
          </cell>
          <cell r="J609" t="str">
            <v>海外营销</v>
          </cell>
          <cell r="K609" t="str">
            <v>李景鹏</v>
          </cell>
        </row>
        <row r="610">
          <cell r="C610" t="str">
            <v>/</v>
          </cell>
          <cell r="D610" t="str">
            <v>1W060012A</v>
          </cell>
          <cell r="E610" t="str">
            <v>/</v>
          </cell>
          <cell r="F610" t="str">
            <v>塑料</v>
          </cell>
          <cell r="G610" t="str">
            <v>J127款面板</v>
          </cell>
          <cell r="I610" t="str">
            <v>否</v>
          </cell>
          <cell r="J610" t="str">
            <v>海外营销</v>
          </cell>
          <cell r="K610" t="str">
            <v>李景鹏</v>
          </cell>
        </row>
        <row r="611">
          <cell r="C611" t="str">
            <v>/</v>
          </cell>
          <cell r="D611" t="str">
            <v>1W060015A</v>
          </cell>
          <cell r="E611" t="str">
            <v>/</v>
          </cell>
          <cell r="F611" t="str">
            <v>塑料</v>
          </cell>
          <cell r="G611" t="str">
            <v>J127款导风条</v>
          </cell>
          <cell r="I611" t="str">
            <v>否</v>
          </cell>
          <cell r="J611" t="str">
            <v>海外营销</v>
          </cell>
          <cell r="K611" t="str">
            <v>李景鹏</v>
          </cell>
        </row>
        <row r="612">
          <cell r="C612" t="str">
            <v>/</v>
          </cell>
          <cell r="D612" t="str">
            <v>1W060014A</v>
          </cell>
          <cell r="E612" t="str">
            <v>/</v>
          </cell>
          <cell r="F612" t="str">
            <v>塑料</v>
          </cell>
          <cell r="G612" t="str">
            <v>J127款左右侧板</v>
          </cell>
          <cell r="I612" t="str">
            <v>否</v>
          </cell>
          <cell r="J612" t="str">
            <v>海外营销</v>
          </cell>
          <cell r="K612" t="str">
            <v>李景鹏</v>
          </cell>
        </row>
        <row r="613">
          <cell r="C613" t="str">
            <v>/</v>
          </cell>
          <cell r="D613" t="str">
            <v>1W060013A</v>
          </cell>
          <cell r="E613" t="str">
            <v>/</v>
          </cell>
          <cell r="F613" t="str">
            <v>塑料</v>
          </cell>
          <cell r="G613" t="str">
            <v>J127中壳</v>
          </cell>
          <cell r="I613" t="str">
            <v>否</v>
          </cell>
          <cell r="J613" t="str">
            <v>海外营销</v>
          </cell>
          <cell r="K613" t="str">
            <v>李景鹏</v>
          </cell>
        </row>
        <row r="614">
          <cell r="C614" t="str">
            <v>068784</v>
          </cell>
          <cell r="D614" t="str">
            <v>CG/A020412</v>
          </cell>
          <cell r="E614" t="str">
            <v>/</v>
          </cell>
          <cell r="F614" t="str">
            <v>塑料</v>
          </cell>
          <cell r="G614" t="str">
            <v>J133面板体</v>
          </cell>
          <cell r="I614" t="str">
            <v>否</v>
          </cell>
          <cell r="J614" t="str">
            <v>海外营销</v>
          </cell>
          <cell r="K614" t="str">
            <v>李景鹏</v>
          </cell>
        </row>
        <row r="615">
          <cell r="C615" t="str">
            <v>/</v>
          </cell>
          <cell r="D615" t="str">
            <v>1W060039A</v>
          </cell>
          <cell r="E615" t="str">
            <v>/</v>
          </cell>
          <cell r="F615" t="str">
            <v>塑料</v>
          </cell>
          <cell r="G615" t="str">
            <v>J142款面板</v>
          </cell>
          <cell r="I615" t="str">
            <v>否</v>
          </cell>
          <cell r="J615" t="str">
            <v>海外营销</v>
          </cell>
          <cell r="K615" t="str">
            <v>李景鹏</v>
          </cell>
        </row>
        <row r="616">
          <cell r="C616" t="str">
            <v>/</v>
          </cell>
          <cell r="D616" t="str">
            <v>1W060040A</v>
          </cell>
          <cell r="E616" t="str">
            <v>/</v>
          </cell>
          <cell r="F616" t="str">
            <v>塑料</v>
          </cell>
          <cell r="G616" t="str">
            <v>J142款装饰条</v>
          </cell>
          <cell r="I616" t="str">
            <v>否</v>
          </cell>
          <cell r="J616" t="str">
            <v>海外营销</v>
          </cell>
          <cell r="K616" t="str">
            <v>李景鹏</v>
          </cell>
        </row>
        <row r="617">
          <cell r="C617" t="str">
            <v>/</v>
          </cell>
          <cell r="D617" t="str">
            <v>1W060041A</v>
          </cell>
          <cell r="E617" t="str">
            <v>/</v>
          </cell>
          <cell r="F617" t="str">
            <v>塑料</v>
          </cell>
          <cell r="G617" t="str">
            <v>53号显示器</v>
          </cell>
          <cell r="I617" t="str">
            <v>否</v>
          </cell>
          <cell r="J617" t="str">
            <v>海外营销</v>
          </cell>
          <cell r="K617" t="str">
            <v>李景鹏</v>
          </cell>
        </row>
        <row r="618">
          <cell r="C618" t="str">
            <v>068683</v>
          </cell>
          <cell r="D618" t="str">
            <v>NY13026</v>
          </cell>
          <cell r="E618" t="str">
            <v>/</v>
          </cell>
          <cell r="F618" t="str">
            <v>塑料</v>
          </cell>
          <cell r="G618" t="str">
            <v>J139面板</v>
          </cell>
          <cell r="I618" t="str">
            <v>否</v>
          </cell>
          <cell r="J618" t="str">
            <v>海外营销</v>
          </cell>
          <cell r="K618" t="str">
            <v>李景鹏</v>
          </cell>
        </row>
        <row r="619">
          <cell r="C619" t="str">
            <v>068799</v>
          </cell>
          <cell r="D619" t="str">
            <v>C1781</v>
          </cell>
          <cell r="E619" t="str">
            <v>/</v>
          </cell>
          <cell r="F619" t="str">
            <v>塑料</v>
          </cell>
          <cell r="G619" t="str">
            <v>J118面板体</v>
          </cell>
          <cell r="I619" t="str">
            <v>否</v>
          </cell>
          <cell r="J619" t="str">
            <v>海外营销</v>
          </cell>
          <cell r="K619" t="str">
            <v>李景鹏</v>
          </cell>
        </row>
        <row r="620">
          <cell r="C620" t="str">
            <v>068800</v>
          </cell>
          <cell r="D620" t="str">
            <v>C1782</v>
          </cell>
          <cell r="E620" t="str">
            <v>/</v>
          </cell>
          <cell r="F620" t="str">
            <v>塑料</v>
          </cell>
          <cell r="G620" t="str">
            <v>J118显示镜片</v>
          </cell>
          <cell r="I620" t="str">
            <v>否</v>
          </cell>
          <cell r="J620" t="str">
            <v>海外营销</v>
          </cell>
          <cell r="K620" t="str">
            <v>李景鹏</v>
          </cell>
        </row>
        <row r="621">
          <cell r="C621" t="str">
            <v>068801</v>
          </cell>
          <cell r="D621" t="str">
            <v>C1783</v>
          </cell>
          <cell r="E621" t="str">
            <v>/</v>
          </cell>
          <cell r="F621" t="str">
            <v>塑料</v>
          </cell>
          <cell r="G621" t="str">
            <v>J119面板体</v>
          </cell>
          <cell r="I621" t="str">
            <v>否</v>
          </cell>
          <cell r="J621" t="str">
            <v>海外营销</v>
          </cell>
          <cell r="K621" t="str">
            <v>李景鹏</v>
          </cell>
        </row>
        <row r="622">
          <cell r="C622" t="str">
            <v>068803</v>
          </cell>
          <cell r="D622" t="str">
            <v>C1785</v>
          </cell>
          <cell r="E622" t="str">
            <v>/</v>
          </cell>
          <cell r="F622" t="str">
            <v>塑料</v>
          </cell>
          <cell r="G622" t="str">
            <v>J123面板体</v>
          </cell>
          <cell r="I622" t="str">
            <v>否</v>
          </cell>
          <cell r="J622" t="str">
            <v>海外营销</v>
          </cell>
          <cell r="K622" t="str">
            <v>李景鹏</v>
          </cell>
        </row>
        <row r="623">
          <cell r="C623" t="str">
            <v>068804</v>
          </cell>
          <cell r="D623" t="str">
            <v>C1786</v>
          </cell>
          <cell r="E623" t="str">
            <v>/</v>
          </cell>
          <cell r="F623" t="str">
            <v>塑料</v>
          </cell>
          <cell r="G623" t="str">
            <v>J123装饰条</v>
          </cell>
          <cell r="I623" t="str">
            <v>否</v>
          </cell>
          <cell r="J623" t="str">
            <v>海外营销</v>
          </cell>
          <cell r="K623" t="str">
            <v>李景鹏</v>
          </cell>
        </row>
        <row r="624">
          <cell r="C624" t="str">
            <v>068795</v>
          </cell>
          <cell r="D624" t="str">
            <v>C1774</v>
          </cell>
          <cell r="E624" t="str">
            <v>/</v>
          </cell>
          <cell r="F624" t="str">
            <v>塑料</v>
          </cell>
          <cell r="G624" t="str">
            <v>J125面板</v>
          </cell>
          <cell r="I624" t="str">
            <v>否</v>
          </cell>
          <cell r="J624" t="str">
            <v>海外营销</v>
          </cell>
          <cell r="K624" t="str">
            <v>李景鹏</v>
          </cell>
        </row>
        <row r="625">
          <cell r="C625" t="str">
            <v>/</v>
          </cell>
          <cell r="D625" t="str">
            <v>CG/A040112</v>
          </cell>
          <cell r="E625" t="str">
            <v>/</v>
          </cell>
          <cell r="F625" t="str">
            <v>塑料</v>
          </cell>
          <cell r="G625" t="str">
            <v>51J底座B模</v>
          </cell>
          <cell r="I625" t="str">
            <v>否</v>
          </cell>
          <cell r="J625" t="str">
            <v>采购</v>
          </cell>
          <cell r="K625" t="str">
            <v>/</v>
          </cell>
        </row>
        <row r="626">
          <cell r="C626" t="str">
            <v>/</v>
          </cell>
          <cell r="D626" t="str">
            <v>CG/A040212</v>
          </cell>
          <cell r="E626" t="str">
            <v>/</v>
          </cell>
          <cell r="F626" t="str">
            <v>塑料</v>
          </cell>
          <cell r="G626" t="str">
            <v>51J中壳B模</v>
          </cell>
          <cell r="I626" t="str">
            <v>否</v>
          </cell>
          <cell r="J626" t="str">
            <v>采购</v>
          </cell>
          <cell r="K626" t="str">
            <v>/</v>
          </cell>
        </row>
        <row r="627">
          <cell r="C627" t="str">
            <v>/</v>
          </cell>
          <cell r="D627" t="str">
            <v>CG/A040312</v>
          </cell>
          <cell r="E627" t="str">
            <v>/</v>
          </cell>
          <cell r="F627" t="str">
            <v>塑料</v>
          </cell>
          <cell r="G627" t="str">
            <v>51J出风口B模</v>
          </cell>
          <cell r="I627" t="str">
            <v>否</v>
          </cell>
          <cell r="J627" t="str">
            <v>采购</v>
          </cell>
          <cell r="K627" t="str">
            <v>/</v>
          </cell>
        </row>
        <row r="628">
          <cell r="C628" t="str">
            <v>/</v>
          </cell>
          <cell r="D628" t="str">
            <v>CG/A040412</v>
          </cell>
          <cell r="E628" t="str">
            <v>/</v>
          </cell>
          <cell r="F628" t="str">
            <v>塑料</v>
          </cell>
          <cell r="G628" t="str">
            <v>51J导风条B模</v>
          </cell>
          <cell r="I628" t="str">
            <v>否</v>
          </cell>
          <cell r="J628" t="str">
            <v>采购</v>
          </cell>
          <cell r="K628" t="str">
            <v>/</v>
          </cell>
        </row>
        <row r="629">
          <cell r="C629" t="str">
            <v>/</v>
          </cell>
          <cell r="D629" t="str">
            <v>CG/A040512</v>
          </cell>
          <cell r="E629" t="str">
            <v>/</v>
          </cell>
          <cell r="F629" t="str">
            <v>塑料</v>
          </cell>
          <cell r="G629" t="str">
            <v>51J防尘网B模</v>
          </cell>
          <cell r="I629" t="str">
            <v>否</v>
          </cell>
          <cell r="J629" t="str">
            <v>采购</v>
          </cell>
          <cell r="K629" t="str">
            <v>/</v>
          </cell>
        </row>
        <row r="630">
          <cell r="C630" t="str">
            <v>/</v>
          </cell>
          <cell r="D630" t="str">
            <v>1W060052A</v>
          </cell>
          <cell r="E630" t="str">
            <v>/</v>
          </cell>
          <cell r="F630" t="str">
            <v>塑料</v>
          </cell>
          <cell r="G630" t="str">
            <v>志高JC151装饰条</v>
          </cell>
          <cell r="I630" t="str">
            <v>否</v>
          </cell>
          <cell r="J630" t="str">
            <v>海外营销</v>
          </cell>
          <cell r="K630" t="str">
            <v>李景鹏</v>
          </cell>
        </row>
        <row r="631">
          <cell r="C631" t="str">
            <v>/</v>
          </cell>
          <cell r="D631" t="str">
            <v>1W060053A</v>
          </cell>
          <cell r="E631" t="str">
            <v>/</v>
          </cell>
          <cell r="F631" t="str">
            <v>塑料</v>
          </cell>
          <cell r="G631" t="str">
            <v>志高JC151电镀条</v>
          </cell>
          <cell r="I631" t="str">
            <v>否</v>
          </cell>
          <cell r="J631" t="str">
            <v>海外营销</v>
          </cell>
          <cell r="K631" t="str">
            <v>李景鹏</v>
          </cell>
        </row>
        <row r="632">
          <cell r="C632" t="str">
            <v>068473</v>
          </cell>
          <cell r="D632" t="str">
            <v>CS13-220</v>
          </cell>
          <cell r="E632" t="str">
            <v>/</v>
          </cell>
          <cell r="F632" t="str">
            <v>塑料</v>
          </cell>
          <cell r="G632" t="str">
            <v>志高JC151面板</v>
          </cell>
          <cell r="I632" t="str">
            <v>否</v>
          </cell>
          <cell r="J632" t="str">
            <v>海外营销</v>
          </cell>
          <cell r="K632" t="str">
            <v>李景鹏</v>
          </cell>
        </row>
        <row r="633">
          <cell r="C633" t="str">
            <v>/</v>
          </cell>
          <cell r="D633" t="str">
            <v>JB149-MBT</v>
          </cell>
          <cell r="E633" t="str">
            <v>/</v>
          </cell>
          <cell r="F633" t="str">
            <v>塑料</v>
          </cell>
          <cell r="G633" t="str">
            <v>志高JB149面板</v>
          </cell>
          <cell r="I633" t="str">
            <v>否</v>
          </cell>
          <cell r="J633" t="str">
            <v>海外营销</v>
          </cell>
          <cell r="K633" t="str">
            <v>李景鹏</v>
          </cell>
        </row>
        <row r="634">
          <cell r="C634" t="str">
            <v>/</v>
          </cell>
          <cell r="D634" t="str">
            <v>JB149-ZST</v>
          </cell>
          <cell r="E634" t="str">
            <v>/</v>
          </cell>
          <cell r="F634" t="str">
            <v>塑料</v>
          </cell>
          <cell r="G634" t="str">
            <v>志高JB149装饰条</v>
          </cell>
          <cell r="I634" t="str">
            <v>否</v>
          </cell>
          <cell r="J634" t="str">
            <v>海外营销</v>
          </cell>
          <cell r="K634" t="str">
            <v>李景鹏</v>
          </cell>
        </row>
        <row r="635">
          <cell r="C635" t="str">
            <v>068808</v>
          </cell>
          <cell r="D635" t="str">
            <v>C1856</v>
          </cell>
          <cell r="E635" t="str">
            <v>/</v>
          </cell>
          <cell r="F635" t="str">
            <v>塑料</v>
          </cell>
          <cell r="G635" t="str">
            <v>JB138款面板</v>
          </cell>
          <cell r="I635" t="str">
            <v>否</v>
          </cell>
          <cell r="J635" t="str">
            <v>海外营销</v>
          </cell>
          <cell r="K635" t="str">
            <v>李景鹏</v>
          </cell>
        </row>
        <row r="636">
          <cell r="C636" t="str">
            <v>068805</v>
          </cell>
          <cell r="D636" t="str">
            <v>C1846</v>
          </cell>
          <cell r="E636" t="str">
            <v>/</v>
          </cell>
          <cell r="F636" t="str">
            <v>塑料</v>
          </cell>
          <cell r="G636" t="str">
            <v>JB152款面板</v>
          </cell>
          <cell r="I636" t="str">
            <v>否</v>
          </cell>
          <cell r="J636" t="str">
            <v>海外营销</v>
          </cell>
          <cell r="K636" t="str">
            <v>李景鹏</v>
          </cell>
        </row>
        <row r="637">
          <cell r="C637" t="str">
            <v>069050</v>
          </cell>
          <cell r="D637" t="str">
            <v>CS13-233</v>
          </cell>
          <cell r="E637" t="str">
            <v>/</v>
          </cell>
          <cell r="F637" t="str">
            <v>塑料</v>
          </cell>
          <cell r="G637" t="str">
            <v>志高JC147面板</v>
          </cell>
          <cell r="I637" t="str">
            <v>否</v>
          </cell>
          <cell r="J637" t="str">
            <v>海外营销</v>
          </cell>
          <cell r="K637" t="str">
            <v>李景鹏</v>
          </cell>
        </row>
        <row r="638">
          <cell r="C638" t="str">
            <v>068473</v>
          </cell>
          <cell r="D638" t="str">
            <v>CS13-220</v>
          </cell>
          <cell r="E638" t="str">
            <v>/</v>
          </cell>
          <cell r="F638" t="str">
            <v>塑料</v>
          </cell>
          <cell r="G638" t="str">
            <v>志高JC151面板</v>
          </cell>
          <cell r="I638" t="str">
            <v>否</v>
          </cell>
          <cell r="J638" t="str">
            <v>海外营销</v>
          </cell>
          <cell r="K638" t="str">
            <v>李景鹏</v>
          </cell>
        </row>
        <row r="639">
          <cell r="C639" t="str">
            <v>069352</v>
          </cell>
          <cell r="D639" t="str">
            <v>M1403006</v>
          </cell>
          <cell r="E639" t="str">
            <v>/</v>
          </cell>
          <cell r="F639" t="str">
            <v>塑料</v>
          </cell>
          <cell r="G639" t="str">
            <v>X151面板</v>
          </cell>
          <cell r="H639" t="str">
            <v>X系列</v>
          </cell>
          <cell r="I639" t="str">
            <v>否</v>
          </cell>
          <cell r="J639" t="str">
            <v>海外营销</v>
          </cell>
          <cell r="K639" t="str">
            <v>李景鹏</v>
          </cell>
        </row>
        <row r="640">
          <cell r="C640" t="str">
            <v>069355</v>
          </cell>
          <cell r="D640" t="str">
            <v>M1403007</v>
          </cell>
          <cell r="E640" t="str">
            <v>/</v>
          </cell>
          <cell r="F640" t="str">
            <v>塑料</v>
          </cell>
          <cell r="G640" t="str">
            <v>X151装饰条</v>
          </cell>
          <cell r="I640" t="str">
            <v>否</v>
          </cell>
          <cell r="J640" t="str">
            <v>海外营销</v>
          </cell>
          <cell r="K640" t="str">
            <v>李景鹏</v>
          </cell>
        </row>
        <row r="641">
          <cell r="C641" t="str">
            <v>069357</v>
          </cell>
          <cell r="D641" t="str">
            <v>M1403008</v>
          </cell>
          <cell r="E641" t="str">
            <v>/</v>
          </cell>
          <cell r="F641" t="str">
            <v>塑料</v>
          </cell>
          <cell r="G641" t="str">
            <v>X151电镀条</v>
          </cell>
          <cell r="I641" t="str">
            <v>否</v>
          </cell>
          <cell r="J641" t="str">
            <v>海外营销</v>
          </cell>
          <cell r="K641" t="str">
            <v>李景鹏</v>
          </cell>
        </row>
        <row r="642">
          <cell r="C642" t="str">
            <v>069353</v>
          </cell>
          <cell r="D642" t="str">
            <v>M1403009</v>
          </cell>
          <cell r="E642" t="str">
            <v>/</v>
          </cell>
          <cell r="F642" t="str">
            <v>塑料</v>
          </cell>
          <cell r="G642" t="str">
            <v>X152面板</v>
          </cell>
          <cell r="I642" t="str">
            <v>否</v>
          </cell>
          <cell r="J642" t="str">
            <v>海外营销</v>
          </cell>
          <cell r="K642" t="str">
            <v>李景鹏</v>
          </cell>
        </row>
        <row r="643">
          <cell r="C643" t="str">
            <v>069354</v>
          </cell>
          <cell r="D643" t="str">
            <v>M1403004</v>
          </cell>
          <cell r="E643" t="str">
            <v>/</v>
          </cell>
          <cell r="F643" t="str">
            <v>塑料</v>
          </cell>
          <cell r="G643" t="str">
            <v>X115面板</v>
          </cell>
          <cell r="I643" t="str">
            <v>否</v>
          </cell>
          <cell r="J643" t="str">
            <v>海外营销</v>
          </cell>
          <cell r="K643" t="str">
            <v>李景鹏</v>
          </cell>
        </row>
        <row r="644">
          <cell r="C644" t="str">
            <v>069356</v>
          </cell>
          <cell r="D644" t="str">
            <v>M1403005</v>
          </cell>
          <cell r="E644" t="str">
            <v>/</v>
          </cell>
          <cell r="F644" t="str">
            <v>塑料</v>
          </cell>
          <cell r="G644" t="str">
            <v>X115装饰条</v>
          </cell>
          <cell r="I644" t="str">
            <v>否</v>
          </cell>
          <cell r="J644" t="str">
            <v>海外营销</v>
          </cell>
          <cell r="K644" t="str">
            <v>李景鹏</v>
          </cell>
        </row>
        <row r="645">
          <cell r="C645" t="str">
            <v>069105</v>
          </cell>
          <cell r="D645" t="str">
            <v>NY14008</v>
          </cell>
          <cell r="E645" t="str">
            <v>/</v>
          </cell>
          <cell r="F645" t="str">
            <v>塑料</v>
          </cell>
          <cell r="G645" t="str">
            <v>X127面板</v>
          </cell>
          <cell r="I645" t="str">
            <v>否</v>
          </cell>
          <cell r="J645" t="str">
            <v>海外营销</v>
          </cell>
          <cell r="K645" t="str">
            <v>李景鹏</v>
          </cell>
        </row>
        <row r="646">
          <cell r="C646" t="str">
            <v>069106</v>
          </cell>
          <cell r="D646" t="str">
            <v>NY14009</v>
          </cell>
          <cell r="E646" t="str">
            <v>/</v>
          </cell>
          <cell r="F646" t="str">
            <v>塑料</v>
          </cell>
          <cell r="G646" t="str">
            <v>X127装饰条</v>
          </cell>
          <cell r="I646" t="str">
            <v>否</v>
          </cell>
          <cell r="J646" t="str">
            <v>海外营销</v>
          </cell>
          <cell r="K646" t="str">
            <v>李景鹏</v>
          </cell>
        </row>
        <row r="647">
          <cell r="C647" t="str">
            <v>069108</v>
          </cell>
          <cell r="D647" t="str">
            <v>NY14011</v>
          </cell>
          <cell r="E647" t="str">
            <v>/</v>
          </cell>
          <cell r="F647" t="str">
            <v>塑料</v>
          </cell>
          <cell r="G647" t="str">
            <v>X150面板</v>
          </cell>
          <cell r="I647" t="str">
            <v>否</v>
          </cell>
          <cell r="J647" t="str">
            <v>海外营销</v>
          </cell>
          <cell r="K647" t="str">
            <v>李景鹏</v>
          </cell>
        </row>
        <row r="648">
          <cell r="C648" t="str">
            <v>069107</v>
          </cell>
          <cell r="D648" t="str">
            <v>NY14010</v>
          </cell>
          <cell r="E648" t="str">
            <v>/</v>
          </cell>
          <cell r="F648" t="str">
            <v>塑料</v>
          </cell>
          <cell r="G648" t="str">
            <v>X147面板</v>
          </cell>
          <cell r="I648" t="str">
            <v>否</v>
          </cell>
          <cell r="J648" t="str">
            <v>海外营销</v>
          </cell>
          <cell r="K648" t="str">
            <v>李景鹏</v>
          </cell>
        </row>
        <row r="649">
          <cell r="C649" t="str">
            <v>/</v>
          </cell>
          <cell r="D649" t="str">
            <v>CG/A021013</v>
          </cell>
          <cell r="E649" t="str">
            <v>/</v>
          </cell>
          <cell r="F649" t="str">
            <v>塑料</v>
          </cell>
          <cell r="G649" t="str">
            <v>X139装饰条</v>
          </cell>
          <cell r="I649" t="str">
            <v>否</v>
          </cell>
          <cell r="J649" t="str">
            <v>海外营销</v>
          </cell>
          <cell r="K649" t="str">
            <v>李景鹏</v>
          </cell>
        </row>
        <row r="650">
          <cell r="C650" t="str">
            <v>067255</v>
          </cell>
          <cell r="D650" t="str">
            <v>C1397</v>
          </cell>
          <cell r="E650" t="str">
            <v>391220517R/391022990R组件</v>
          </cell>
          <cell r="F650" t="str">
            <v>塑料</v>
          </cell>
          <cell r="G650" t="str">
            <v>X104装饰条</v>
          </cell>
          <cell r="I650" t="str">
            <v>否</v>
          </cell>
          <cell r="J650" t="str">
            <v>海外营销</v>
          </cell>
          <cell r="K650" t="str">
            <v>李景鹏</v>
          </cell>
        </row>
        <row r="651">
          <cell r="C651" t="str">
            <v>067254</v>
          </cell>
          <cell r="D651" t="str">
            <v>C1396</v>
          </cell>
          <cell r="E651" t="str">
            <v>391220516R/391022990R组件</v>
          </cell>
          <cell r="F651" t="str">
            <v>塑料</v>
          </cell>
          <cell r="G651" t="str">
            <v>X104面板</v>
          </cell>
          <cell r="I651" t="str">
            <v>否</v>
          </cell>
          <cell r="J651" t="str">
            <v>海外营销</v>
          </cell>
          <cell r="K651" t="str">
            <v>李景鹏</v>
          </cell>
        </row>
        <row r="652">
          <cell r="C652" t="str">
            <v>067497</v>
          </cell>
          <cell r="D652" t="str">
            <v>C1533</v>
          </cell>
          <cell r="E652" t="str">
            <v>/</v>
          </cell>
          <cell r="F652" t="str">
            <v>塑料</v>
          </cell>
          <cell r="G652" t="str">
            <v>X128面板</v>
          </cell>
          <cell r="I652" t="str">
            <v>否</v>
          </cell>
          <cell r="J652" t="str">
            <v>海外营销</v>
          </cell>
          <cell r="K652" t="str">
            <v>李景鹏</v>
          </cell>
        </row>
        <row r="653">
          <cell r="C653" t="str">
            <v>066497</v>
          </cell>
          <cell r="D653" t="str">
            <v>C1399</v>
          </cell>
          <cell r="E653" t="str">
            <v>391220520R 391022992R组件</v>
          </cell>
          <cell r="F653" t="str">
            <v>塑料</v>
          </cell>
          <cell r="G653" t="str">
            <v>X108面板</v>
          </cell>
          <cell r="I653" t="str">
            <v>否</v>
          </cell>
          <cell r="J653" t="str">
            <v>海外营销</v>
          </cell>
          <cell r="K653" t="str">
            <v>李景鹏</v>
          </cell>
        </row>
        <row r="654">
          <cell r="C654" t="str">
            <v>069109</v>
          </cell>
          <cell r="D654" t="str">
            <v>NY14012</v>
          </cell>
          <cell r="E654" t="str">
            <v>/</v>
          </cell>
          <cell r="F654" t="str">
            <v>塑料</v>
          </cell>
          <cell r="G654" t="str">
            <v>X150装饰条</v>
          </cell>
          <cell r="I654" t="str">
            <v>否</v>
          </cell>
          <cell r="J654" t="str">
            <v>海外营销</v>
          </cell>
          <cell r="K654" t="str">
            <v>李景鹏</v>
          </cell>
        </row>
        <row r="655">
          <cell r="C655" t="str">
            <v>067479</v>
          </cell>
          <cell r="D655" t="str">
            <v>C1375</v>
          </cell>
          <cell r="E655" t="str">
            <v>391250046R 391060185R组件</v>
          </cell>
          <cell r="F655" t="str">
            <v>塑料</v>
          </cell>
          <cell r="G655" t="str">
            <v>X内核底座</v>
          </cell>
          <cell r="I655" t="str">
            <v>是</v>
          </cell>
          <cell r="J655" t="str">
            <v>海外营销</v>
          </cell>
          <cell r="K655" t="str">
            <v>李景鹏</v>
          </cell>
        </row>
        <row r="656">
          <cell r="C656" t="str">
            <v>067481</v>
          </cell>
          <cell r="D656" t="str">
            <v>C1377</v>
          </cell>
          <cell r="E656" t="str">
            <v>391220508R (391010227R组件)</v>
          </cell>
          <cell r="F656" t="str">
            <v>塑料</v>
          </cell>
          <cell r="G656" t="str">
            <v>X107面板</v>
          </cell>
          <cell r="I656" t="str">
            <v>否</v>
          </cell>
          <cell r="J656" t="str">
            <v>海外营销</v>
          </cell>
          <cell r="K656" t="str">
            <v>李景鹏</v>
          </cell>
        </row>
        <row r="657">
          <cell r="C657" t="str">
            <v>/</v>
          </cell>
          <cell r="D657" t="str">
            <v>CG/A020913</v>
          </cell>
          <cell r="E657" t="str">
            <v>/</v>
          </cell>
          <cell r="F657" t="str">
            <v>塑料</v>
          </cell>
          <cell r="G657" t="str">
            <v>X139面板</v>
          </cell>
          <cell r="I657" t="str">
            <v>否</v>
          </cell>
          <cell r="J657" t="str">
            <v>海外营销</v>
          </cell>
          <cell r="K657" t="str">
            <v>李景鹏</v>
          </cell>
        </row>
        <row r="658">
          <cell r="C658" t="str">
            <v>066496</v>
          </cell>
          <cell r="D658" t="str">
            <v>C1398</v>
          </cell>
          <cell r="E658" t="str">
            <v>391220519R 391022991R组件</v>
          </cell>
          <cell r="F658" t="str">
            <v>塑料</v>
          </cell>
          <cell r="G658" t="str">
            <v>X106面板</v>
          </cell>
          <cell r="I658" t="str">
            <v>否</v>
          </cell>
          <cell r="J658" t="str">
            <v>海外营销</v>
          </cell>
          <cell r="K658" t="str">
            <v>李景鹏</v>
          </cell>
        </row>
        <row r="659">
          <cell r="C659" t="str">
            <v>066498</v>
          </cell>
          <cell r="D659" t="str">
            <v>C1400</v>
          </cell>
          <cell r="E659" t="str">
            <v>391220521R 391022992R组件</v>
          </cell>
          <cell r="F659" t="str">
            <v>塑料</v>
          </cell>
          <cell r="G659" t="str">
            <v>X108装饰板</v>
          </cell>
          <cell r="I659" t="str">
            <v>否</v>
          </cell>
          <cell r="J659" t="str">
            <v>海外营销</v>
          </cell>
          <cell r="K659" t="str">
            <v>李景鹏</v>
          </cell>
        </row>
        <row r="660">
          <cell r="C660" t="str">
            <v>/</v>
          </cell>
          <cell r="D660" t="str">
            <v>CG/A020713</v>
          </cell>
          <cell r="E660" t="str">
            <v>/</v>
          </cell>
          <cell r="F660" t="str">
            <v>塑料</v>
          </cell>
          <cell r="G660" t="str">
            <v>X123装饰条</v>
          </cell>
          <cell r="I660" t="str">
            <v>否</v>
          </cell>
          <cell r="J660" t="str">
            <v>海外营销</v>
          </cell>
          <cell r="K660" t="str">
            <v>李景鹏</v>
          </cell>
        </row>
        <row r="661">
          <cell r="C661" t="str">
            <v>067483</v>
          </cell>
          <cell r="D661" t="str">
            <v>C1381</v>
          </cell>
          <cell r="E661" t="str">
            <v>391200162R（391800097R组件）</v>
          </cell>
          <cell r="F661" t="str">
            <v>塑料</v>
          </cell>
          <cell r="G661" t="str">
            <v>X内核出风主体</v>
          </cell>
          <cell r="I661" t="str">
            <v>否</v>
          </cell>
          <cell r="J661" t="str">
            <v>海外营销</v>
          </cell>
          <cell r="K661" t="str">
            <v>李景鹏</v>
          </cell>
        </row>
        <row r="662">
          <cell r="C662" t="str">
            <v>/</v>
          </cell>
          <cell r="D662" t="str">
            <v>CG/A020813</v>
          </cell>
          <cell r="E662" t="str">
            <v>/</v>
          </cell>
          <cell r="F662" t="str">
            <v>塑料</v>
          </cell>
          <cell r="G662" t="str">
            <v>X125面板</v>
          </cell>
          <cell r="I662" t="str">
            <v>否</v>
          </cell>
          <cell r="J662" t="str">
            <v>海外营销</v>
          </cell>
          <cell r="K662" t="str">
            <v>李景鹏</v>
          </cell>
        </row>
        <row r="663">
          <cell r="C663" t="str">
            <v>067845</v>
          </cell>
          <cell r="D663" t="str">
            <v>C1587</v>
          </cell>
          <cell r="E663" t="str">
            <v>/</v>
          </cell>
          <cell r="F663" t="str">
            <v>塑料</v>
          </cell>
          <cell r="G663" t="str">
            <v>X118面板</v>
          </cell>
          <cell r="I663" t="str">
            <v>否</v>
          </cell>
          <cell r="J663" t="str">
            <v>海外营销</v>
          </cell>
          <cell r="K663" t="str">
            <v>李景鹏</v>
          </cell>
        </row>
        <row r="664">
          <cell r="C664" t="str">
            <v>067482</v>
          </cell>
          <cell r="D664" t="str">
            <v>C1380</v>
          </cell>
          <cell r="E664" t="str">
            <v>391160029R</v>
          </cell>
          <cell r="F664" t="str">
            <v>塑料</v>
          </cell>
          <cell r="G664" t="str">
            <v>X内核压管板</v>
          </cell>
          <cell r="I664" t="str">
            <v>否</v>
          </cell>
          <cell r="J664" t="str">
            <v>海外营销</v>
          </cell>
          <cell r="K664" t="str">
            <v>李景鹏</v>
          </cell>
        </row>
        <row r="665">
          <cell r="C665" t="str">
            <v>067485</v>
          </cell>
          <cell r="D665" t="str">
            <v>C1385</v>
          </cell>
          <cell r="E665" t="str">
            <v>391200165R（1）391200166R（2）391200168R(4)</v>
          </cell>
          <cell r="F665" t="str">
            <v>塑料</v>
          </cell>
          <cell r="G665" t="str">
            <v>X内核连杆1/2/4</v>
          </cell>
          <cell r="I665" t="str">
            <v>否</v>
          </cell>
          <cell r="J665" t="str">
            <v>海外营销</v>
          </cell>
          <cell r="K665" t="str">
            <v>李景鹏</v>
          </cell>
        </row>
        <row r="666">
          <cell r="C666" t="str">
            <v>067478</v>
          </cell>
          <cell r="D666" t="str">
            <v>C1384</v>
          </cell>
          <cell r="E666" t="str">
            <v>391990315R</v>
          </cell>
          <cell r="F666" t="str">
            <v>塑料</v>
          </cell>
          <cell r="G666" t="str">
            <v>X内核中框盖板</v>
          </cell>
          <cell r="I666" t="str">
            <v>是</v>
          </cell>
          <cell r="J666" t="str">
            <v>海外营销</v>
          </cell>
          <cell r="K666" t="str">
            <v>李景鹏</v>
          </cell>
        </row>
        <row r="667">
          <cell r="C667" t="str">
            <v>067487</v>
          </cell>
          <cell r="D667" t="str">
            <v>C1387</v>
          </cell>
          <cell r="E667" t="str">
            <v>391990314R</v>
          </cell>
          <cell r="F667" t="str">
            <v>塑料</v>
          </cell>
          <cell r="G667" t="str">
            <v>X内核螺钉盖</v>
          </cell>
          <cell r="I667" t="str">
            <v>否</v>
          </cell>
          <cell r="J667" t="str">
            <v>海外营销</v>
          </cell>
          <cell r="K667" t="str">
            <v>李景鹏</v>
          </cell>
        </row>
        <row r="668">
          <cell r="C668" t="str">
            <v>067484</v>
          </cell>
          <cell r="D668" t="str">
            <v>C1382</v>
          </cell>
          <cell r="E668" t="str">
            <v>391190144R（上）391190145R（下）</v>
          </cell>
          <cell r="F668" t="str">
            <v>塑料</v>
          </cell>
          <cell r="G668" t="str">
            <v>X内核导风条A/B</v>
          </cell>
          <cell r="I668" t="str">
            <v>否</v>
          </cell>
          <cell r="J668" t="str">
            <v>海外营销</v>
          </cell>
          <cell r="K668" t="str">
            <v>李景鹏</v>
          </cell>
        </row>
        <row r="669">
          <cell r="C669" t="str">
            <v>067486</v>
          </cell>
          <cell r="D669" t="str">
            <v>C1386</v>
          </cell>
          <cell r="E669" t="str">
            <v>391200167R</v>
          </cell>
          <cell r="F669" t="str">
            <v>塑料</v>
          </cell>
          <cell r="G669" t="str">
            <v>X内核连杆3</v>
          </cell>
          <cell r="I669" t="str">
            <v>否</v>
          </cell>
          <cell r="J669" t="str">
            <v>海外营销</v>
          </cell>
          <cell r="K669" t="str">
            <v>李景鹏</v>
          </cell>
        </row>
        <row r="670">
          <cell r="C670" t="str">
            <v>/</v>
          </cell>
          <cell r="D670" t="str">
            <v>CG/A020613</v>
          </cell>
          <cell r="E670" t="str">
            <v>/</v>
          </cell>
          <cell r="F670" t="str">
            <v>塑料</v>
          </cell>
          <cell r="G670" t="str">
            <v>X123面板</v>
          </cell>
          <cell r="I670" t="str">
            <v>否</v>
          </cell>
          <cell r="J670" t="str">
            <v>海外营销</v>
          </cell>
          <cell r="K670" t="str">
            <v>李景鹏</v>
          </cell>
        </row>
        <row r="671">
          <cell r="C671" t="str">
            <v>069361</v>
          </cell>
          <cell r="D671" t="str">
            <v>CS14-096</v>
          </cell>
          <cell r="E671" t="str">
            <v>/</v>
          </cell>
          <cell r="F671" t="str">
            <v>塑料</v>
          </cell>
          <cell r="G671" t="str">
            <v>X155面板</v>
          </cell>
          <cell r="I671" t="str">
            <v>否</v>
          </cell>
          <cell r="J671" t="str">
            <v>海外营销</v>
          </cell>
          <cell r="K671" t="str">
            <v>李景鹏</v>
          </cell>
        </row>
        <row r="672">
          <cell r="C672" t="str">
            <v>/</v>
          </cell>
          <cell r="D672" t="str">
            <v>CG/A021314</v>
          </cell>
          <cell r="E672" t="str">
            <v>/</v>
          </cell>
          <cell r="F672" t="str">
            <v>塑料</v>
          </cell>
          <cell r="G672" t="str">
            <v>X156面板</v>
          </cell>
          <cell r="I672" t="str">
            <v>否</v>
          </cell>
          <cell r="J672" t="str">
            <v>海外营销</v>
          </cell>
          <cell r="K672" t="str">
            <v>李景鹏</v>
          </cell>
        </row>
        <row r="673">
          <cell r="C673" t="str">
            <v>/</v>
          </cell>
          <cell r="D673" t="str">
            <v>CG/A021414</v>
          </cell>
          <cell r="E673" t="str">
            <v>/</v>
          </cell>
          <cell r="F673" t="str">
            <v>塑料</v>
          </cell>
          <cell r="G673" t="str">
            <v>志高X156左右镶块</v>
          </cell>
          <cell r="I673" t="str">
            <v>否</v>
          </cell>
          <cell r="J673" t="str">
            <v>海外营销</v>
          </cell>
          <cell r="K673" t="str">
            <v>李景鹏</v>
          </cell>
        </row>
        <row r="674">
          <cell r="C674" t="str">
            <v>/</v>
          </cell>
          <cell r="E674" t="str">
            <v>/</v>
          </cell>
          <cell r="F674" t="str">
            <v>塑料</v>
          </cell>
          <cell r="I674" t="str">
            <v>否</v>
          </cell>
          <cell r="J674" t="str">
            <v>海外营销</v>
          </cell>
          <cell r="K674" t="str">
            <v>李景鹏</v>
          </cell>
        </row>
        <row r="675">
          <cell r="C675" t="str">
            <v>/</v>
          </cell>
          <cell r="D675" t="str">
            <v>CS15-126</v>
          </cell>
          <cell r="E675" t="str">
            <v>/</v>
          </cell>
          <cell r="F675" t="str">
            <v>塑料</v>
          </cell>
          <cell r="G675" t="str">
            <v>志高X170面板</v>
          </cell>
          <cell r="I675" t="str">
            <v>否</v>
          </cell>
          <cell r="J675" t="str">
            <v>海外营销</v>
          </cell>
          <cell r="K675" t="str">
            <v>李景鹏</v>
          </cell>
        </row>
        <row r="676">
          <cell r="C676" t="str">
            <v>0610095</v>
          </cell>
          <cell r="D676" t="str">
            <v>CS15-060</v>
          </cell>
          <cell r="E676" t="str">
            <v>/</v>
          </cell>
          <cell r="F676" t="str">
            <v>塑料</v>
          </cell>
          <cell r="G676" t="str">
            <v>志高X164面板</v>
          </cell>
          <cell r="I676" t="str">
            <v>否</v>
          </cell>
          <cell r="J676" t="str">
            <v>海外营销</v>
          </cell>
          <cell r="K676" t="str">
            <v>李景鹏</v>
          </cell>
        </row>
        <row r="677">
          <cell r="C677" t="str">
            <v>061668</v>
          </cell>
          <cell r="D677" t="str">
            <v>CG/A020307</v>
          </cell>
          <cell r="E677" t="str">
            <v>/</v>
          </cell>
          <cell r="F677" t="str">
            <v>塑料</v>
          </cell>
          <cell r="G677" t="str">
            <v>志高新51G内核中框盖板</v>
          </cell>
          <cell r="H677" t="str">
            <v>51G系列</v>
          </cell>
          <cell r="I677" t="str">
            <v>是</v>
          </cell>
          <cell r="J677" t="str">
            <v>海外营销</v>
          </cell>
          <cell r="K677" t="str">
            <v>李景鹏</v>
          </cell>
        </row>
        <row r="678">
          <cell r="C678" t="str">
            <v>061677</v>
          </cell>
          <cell r="D678" t="str">
            <v>CG/A021207</v>
          </cell>
          <cell r="E678" t="str">
            <v>/</v>
          </cell>
          <cell r="F678" t="str">
            <v>塑料</v>
          </cell>
          <cell r="G678" t="str">
            <v>志高新51G摆风叶片</v>
          </cell>
          <cell r="I678" t="str">
            <v>否</v>
          </cell>
          <cell r="J678" t="str">
            <v>营销部门</v>
          </cell>
          <cell r="K678" t="str">
            <v>/</v>
          </cell>
        </row>
        <row r="679">
          <cell r="C679" t="str">
            <v>/</v>
          </cell>
          <cell r="E679" t="str">
            <v>/</v>
          </cell>
          <cell r="F679" t="str">
            <v>塑料</v>
          </cell>
          <cell r="I679" t="str">
            <v>否</v>
          </cell>
          <cell r="J679" t="str">
            <v>营销部门</v>
          </cell>
          <cell r="K679" t="str">
            <v>/</v>
          </cell>
        </row>
        <row r="680">
          <cell r="C680" t="str">
            <v>/</v>
          </cell>
          <cell r="E680" t="str">
            <v>/</v>
          </cell>
          <cell r="F680" t="str">
            <v>塑料</v>
          </cell>
          <cell r="I680" t="str">
            <v>否</v>
          </cell>
          <cell r="J680" t="str">
            <v>营销部门</v>
          </cell>
          <cell r="K680" t="str">
            <v>/</v>
          </cell>
        </row>
        <row r="681">
          <cell r="C681" t="str">
            <v>/</v>
          </cell>
          <cell r="E681" t="str">
            <v>/</v>
          </cell>
          <cell r="F681" t="str">
            <v>塑料</v>
          </cell>
          <cell r="I681" t="str">
            <v>否</v>
          </cell>
          <cell r="J681" t="str">
            <v>营销部门</v>
          </cell>
          <cell r="K681" t="str">
            <v>/</v>
          </cell>
        </row>
        <row r="682">
          <cell r="C682" t="str">
            <v>061675</v>
          </cell>
          <cell r="D682" t="str">
            <v>CG/A021007</v>
          </cell>
          <cell r="E682" t="str">
            <v>/</v>
          </cell>
          <cell r="F682" t="str">
            <v>塑料</v>
          </cell>
          <cell r="G682" t="str">
            <v>志高新51G活动板</v>
          </cell>
          <cell r="I682" t="str">
            <v>否</v>
          </cell>
          <cell r="J682" t="str">
            <v>营销部门</v>
          </cell>
          <cell r="K682" t="str">
            <v>/</v>
          </cell>
        </row>
        <row r="683">
          <cell r="C683" t="str">
            <v>061670</v>
          </cell>
          <cell r="D683" t="str">
            <v>CG/A020507</v>
          </cell>
          <cell r="E683" t="str">
            <v>/</v>
          </cell>
          <cell r="F683" t="str">
            <v>塑料</v>
          </cell>
          <cell r="G683" t="str">
            <v>志高新51G底座角板</v>
          </cell>
          <cell r="I683" t="str">
            <v>否</v>
          </cell>
          <cell r="J683" t="str">
            <v>营销部门</v>
          </cell>
          <cell r="K683" t="str">
            <v>/</v>
          </cell>
        </row>
        <row r="684">
          <cell r="C684" t="str">
            <v>061678</v>
          </cell>
          <cell r="D684" t="str">
            <v>CG/A021307</v>
          </cell>
          <cell r="E684" t="str">
            <v>/</v>
          </cell>
          <cell r="F684" t="str">
            <v>塑料</v>
          </cell>
          <cell r="G684" t="str">
            <v>志高新51G压线扣</v>
          </cell>
          <cell r="I684" t="str">
            <v>是</v>
          </cell>
          <cell r="J684" t="str">
            <v>营销部门</v>
          </cell>
          <cell r="K684" t="str">
            <v>/</v>
          </cell>
        </row>
        <row r="685">
          <cell r="C685" t="str">
            <v>061682</v>
          </cell>
          <cell r="D685" t="str">
            <v>CG/A021707</v>
          </cell>
          <cell r="E685" t="str">
            <v>/</v>
          </cell>
          <cell r="F685" t="str">
            <v>塑料</v>
          </cell>
          <cell r="G685" t="str">
            <v>志高新51G底座压管活块</v>
          </cell>
          <cell r="I685" t="str">
            <v>否</v>
          </cell>
          <cell r="J685" t="str">
            <v>营销部门</v>
          </cell>
          <cell r="K685" t="str">
            <v>/</v>
          </cell>
        </row>
        <row r="686">
          <cell r="C686" t="str">
            <v>061671</v>
          </cell>
          <cell r="D686" t="str">
            <v>CG/A020607</v>
          </cell>
          <cell r="E686" t="str">
            <v>391800064R  972500070R组件</v>
          </cell>
          <cell r="F686" t="str">
            <v>塑料</v>
          </cell>
          <cell r="G686" t="str">
            <v>志高新51G出风口</v>
          </cell>
          <cell r="I686" t="str">
            <v>否</v>
          </cell>
          <cell r="J686" t="str">
            <v>营销部门</v>
          </cell>
          <cell r="K686" t="str">
            <v>/</v>
          </cell>
        </row>
        <row r="687">
          <cell r="C687" t="str">
            <v>061672</v>
          </cell>
          <cell r="D687" t="str">
            <v>CG/A020707</v>
          </cell>
          <cell r="E687" t="str">
            <v>/</v>
          </cell>
          <cell r="F687" t="str">
            <v>塑料</v>
          </cell>
          <cell r="G687" t="str">
            <v>志高新51G端板</v>
          </cell>
          <cell r="I687" t="str">
            <v>否</v>
          </cell>
          <cell r="J687" t="str">
            <v>营销部门</v>
          </cell>
          <cell r="K687" t="str">
            <v>/</v>
          </cell>
        </row>
        <row r="688">
          <cell r="C688" t="str">
            <v>061673</v>
          </cell>
          <cell r="D688" t="str">
            <v>CG/A020807</v>
          </cell>
          <cell r="E688" t="str">
            <v>/</v>
          </cell>
          <cell r="F688" t="str">
            <v>塑料</v>
          </cell>
          <cell r="G688" t="str">
            <v>志高新51G电器盒</v>
          </cell>
          <cell r="I688" t="str">
            <v>是</v>
          </cell>
          <cell r="J688" t="str">
            <v>营销部门</v>
          </cell>
          <cell r="K688" t="str">
            <v>/</v>
          </cell>
        </row>
        <row r="689">
          <cell r="C689" t="str">
            <v>061674</v>
          </cell>
          <cell r="D689" t="str">
            <v>CG/A020907</v>
          </cell>
          <cell r="E689" t="str">
            <v>391100016R</v>
          </cell>
          <cell r="F689" t="str">
            <v>塑料</v>
          </cell>
          <cell r="G689" t="str">
            <v>志高新51G电器盒盖</v>
          </cell>
          <cell r="I689" t="str">
            <v>是</v>
          </cell>
          <cell r="J689" t="str">
            <v>营销部门</v>
          </cell>
          <cell r="K689" t="str">
            <v>/</v>
          </cell>
        </row>
        <row r="690">
          <cell r="C690" t="str">
            <v>061684</v>
          </cell>
          <cell r="D690" t="str">
            <v>CG/A021907</v>
          </cell>
          <cell r="E690" t="str">
            <v>/</v>
          </cell>
          <cell r="F690" t="str">
            <v>塑料</v>
          </cell>
          <cell r="G690" t="str">
            <v>志高新51G叶片固定卡条</v>
          </cell>
          <cell r="I690" t="str">
            <v>否</v>
          </cell>
          <cell r="J690" t="str">
            <v>营销部门</v>
          </cell>
          <cell r="K690" t="str">
            <v>/</v>
          </cell>
        </row>
        <row r="691">
          <cell r="C691" t="str">
            <v>061667</v>
          </cell>
          <cell r="D691" t="str">
            <v>CG/A020207</v>
          </cell>
          <cell r="E691" t="str">
            <v>/</v>
          </cell>
          <cell r="F691" t="str">
            <v>塑料</v>
          </cell>
          <cell r="G691" t="str">
            <v>志高51G导风板</v>
          </cell>
          <cell r="I691" t="str">
            <v>否</v>
          </cell>
          <cell r="J691" t="str">
            <v>营销部门</v>
          </cell>
          <cell r="K691" t="str">
            <v>/</v>
          </cell>
        </row>
        <row r="692">
          <cell r="C692" t="str">
            <v>061684</v>
          </cell>
          <cell r="D692" t="str">
            <v>CG/A021907</v>
          </cell>
          <cell r="E692" t="str">
            <v>/</v>
          </cell>
          <cell r="F692" t="str">
            <v>塑料</v>
          </cell>
          <cell r="G692" t="str">
            <v>新51机叶片固定卡条</v>
          </cell>
          <cell r="I692" t="str">
            <v>否</v>
          </cell>
          <cell r="J692" t="str">
            <v>营销部门</v>
          </cell>
          <cell r="K692" t="str">
            <v>/</v>
          </cell>
        </row>
        <row r="693">
          <cell r="C693" t="str">
            <v>062012</v>
          </cell>
          <cell r="D693" t="str">
            <v>CG/A040107</v>
          </cell>
          <cell r="E693" t="str">
            <v>/</v>
          </cell>
          <cell r="F693" t="str">
            <v>塑料</v>
          </cell>
          <cell r="G693" t="str">
            <v>志高M70-75面板</v>
          </cell>
          <cell r="H693" t="str">
            <v>M70</v>
          </cell>
          <cell r="I693" t="str">
            <v>否</v>
          </cell>
          <cell r="J693" t="str">
            <v>营销部门</v>
          </cell>
          <cell r="K693" t="str">
            <v>/</v>
          </cell>
        </row>
        <row r="694">
          <cell r="C694" t="str">
            <v>/</v>
          </cell>
          <cell r="D694" t="str">
            <v>CS15-132</v>
          </cell>
          <cell r="E694" t="str">
            <v>/</v>
          </cell>
          <cell r="F694" t="str">
            <v>塑料</v>
          </cell>
          <cell r="G694" t="str">
            <v>1E面板体</v>
          </cell>
          <cell r="H694" t="str">
            <v>1E系列</v>
          </cell>
          <cell r="I694" t="str">
            <v>否</v>
          </cell>
          <cell r="J694" t="str">
            <v>海外营销</v>
          </cell>
          <cell r="K694" t="str">
            <v>李景鹏</v>
          </cell>
        </row>
        <row r="695">
          <cell r="C695" t="str">
            <v>/</v>
          </cell>
          <cell r="D695" t="str">
            <v>CS15-133</v>
          </cell>
          <cell r="E695" t="str">
            <v>/</v>
          </cell>
          <cell r="F695" t="str">
            <v>塑料</v>
          </cell>
          <cell r="G695" t="str">
            <v>1E蜗舌</v>
          </cell>
          <cell r="I695" t="str">
            <v>否</v>
          </cell>
          <cell r="J695" t="str">
            <v>海外营销</v>
          </cell>
          <cell r="K695" t="str">
            <v>李景鹏</v>
          </cell>
        </row>
        <row r="696">
          <cell r="C696" t="str">
            <v>/</v>
          </cell>
          <cell r="D696" t="str">
            <v>M1507025</v>
          </cell>
          <cell r="E696" t="str">
            <v>/</v>
          </cell>
          <cell r="F696" t="str">
            <v>塑料</v>
          </cell>
          <cell r="G696" t="str">
            <v>1E导风条</v>
          </cell>
          <cell r="I696" t="str">
            <v>否</v>
          </cell>
          <cell r="J696" t="str">
            <v>海外营销</v>
          </cell>
          <cell r="K696" t="str">
            <v>李景鹏</v>
          </cell>
        </row>
        <row r="697">
          <cell r="C697" t="str">
            <v>/</v>
          </cell>
          <cell r="D697" t="str">
            <v>M1507021</v>
          </cell>
          <cell r="E697" t="str">
            <v>/</v>
          </cell>
          <cell r="F697" t="str">
            <v>塑料</v>
          </cell>
          <cell r="G697" t="str">
            <v>1E底座体</v>
          </cell>
          <cell r="I697" t="str">
            <v>否</v>
          </cell>
          <cell r="J697" t="str">
            <v>海外营销</v>
          </cell>
          <cell r="K697" t="str">
            <v>李景鹏</v>
          </cell>
        </row>
        <row r="698">
          <cell r="C698" t="str">
            <v>/</v>
          </cell>
          <cell r="D698" t="str">
            <v>M1507022</v>
          </cell>
          <cell r="E698" t="str">
            <v>/</v>
          </cell>
          <cell r="F698" t="str">
            <v>塑料</v>
          </cell>
          <cell r="G698" t="str">
            <v>1E中框体</v>
          </cell>
          <cell r="I698" t="str">
            <v>否</v>
          </cell>
          <cell r="J698" t="str">
            <v>海外营销</v>
          </cell>
          <cell r="K698" t="str">
            <v>李景鹏</v>
          </cell>
        </row>
        <row r="699">
          <cell r="C699" t="str">
            <v>/</v>
          </cell>
          <cell r="D699" t="str">
            <v>C2043</v>
          </cell>
          <cell r="E699" t="str">
            <v>/</v>
          </cell>
          <cell r="F699" t="str">
            <v>塑料</v>
          </cell>
          <cell r="G699" t="str">
            <v>1E125面板</v>
          </cell>
          <cell r="I699" t="str">
            <v>否</v>
          </cell>
          <cell r="J699" t="str">
            <v>海外营销</v>
          </cell>
          <cell r="K699" t="str">
            <v>李景鹏</v>
          </cell>
        </row>
        <row r="700">
          <cell r="C700" t="str">
            <v>/</v>
          </cell>
          <cell r="D700" t="str">
            <v>C2047</v>
          </cell>
          <cell r="E700" t="str">
            <v>/</v>
          </cell>
          <cell r="F700" t="str">
            <v>塑料</v>
          </cell>
          <cell r="G700" t="str">
            <v>1E164面板</v>
          </cell>
          <cell r="I700" t="str">
            <v>否</v>
          </cell>
          <cell r="J700" t="str">
            <v>海外营销</v>
          </cell>
          <cell r="K700" t="str">
            <v>李景鹏</v>
          </cell>
        </row>
        <row r="701">
          <cell r="C701" t="str">
            <v>/</v>
          </cell>
          <cell r="D701" t="str">
            <v>C2045</v>
          </cell>
          <cell r="E701" t="str">
            <v>/</v>
          </cell>
          <cell r="F701" t="str">
            <v>塑料</v>
          </cell>
          <cell r="G701" t="str">
            <v>1E170面板</v>
          </cell>
          <cell r="I701" t="str">
            <v>否</v>
          </cell>
          <cell r="J701" t="str">
            <v>海外营销</v>
          </cell>
          <cell r="K701" t="str">
            <v>李景鹏</v>
          </cell>
        </row>
        <row r="702">
          <cell r="C702" t="str">
            <v>/</v>
          </cell>
          <cell r="D702" t="str">
            <v>NY16001</v>
          </cell>
          <cell r="E702" t="str">
            <v>/</v>
          </cell>
          <cell r="F702" t="str">
            <v>塑料</v>
          </cell>
          <cell r="G702" t="str">
            <v>1E155面板</v>
          </cell>
          <cell r="I702" t="str">
            <v>否</v>
          </cell>
          <cell r="J702" t="str">
            <v>海外营销</v>
          </cell>
          <cell r="K702" t="str">
            <v>李景鹏</v>
          </cell>
        </row>
        <row r="703">
          <cell r="C703" t="str">
            <v>/</v>
          </cell>
          <cell r="D703" t="str">
            <v>CS15-300</v>
          </cell>
          <cell r="E703" t="str">
            <v>/</v>
          </cell>
          <cell r="F703" t="str">
            <v>塑料</v>
          </cell>
          <cell r="G703" t="str">
            <v>1E150面板</v>
          </cell>
          <cell r="I703" t="str">
            <v>否</v>
          </cell>
          <cell r="J703" t="str">
            <v>海外营销</v>
          </cell>
          <cell r="K703" t="str">
            <v>李景鹏</v>
          </cell>
        </row>
        <row r="704">
          <cell r="C704" t="str">
            <v>/</v>
          </cell>
          <cell r="D704" t="str">
            <v>CS15-301</v>
          </cell>
          <cell r="E704" t="str">
            <v>/</v>
          </cell>
          <cell r="F704" t="str">
            <v>塑料</v>
          </cell>
          <cell r="G704" t="str">
            <v>1E150装饰条</v>
          </cell>
          <cell r="I704" t="str">
            <v>否</v>
          </cell>
          <cell r="J704" t="str">
            <v>海外营销</v>
          </cell>
          <cell r="K704" t="str">
            <v>李景鹏</v>
          </cell>
        </row>
        <row r="705">
          <cell r="C705" t="str">
            <v>/</v>
          </cell>
          <cell r="D705" t="str">
            <v>CS15-313</v>
          </cell>
          <cell r="E705" t="str">
            <v>/</v>
          </cell>
          <cell r="F705" t="str">
            <v>塑料</v>
          </cell>
          <cell r="G705" t="str">
            <v>1E156面板</v>
          </cell>
          <cell r="I705" t="str">
            <v>否</v>
          </cell>
          <cell r="J705" t="str">
            <v>海外营销</v>
          </cell>
          <cell r="K705" t="str">
            <v>李景鹏</v>
          </cell>
        </row>
        <row r="706">
          <cell r="C706" t="str">
            <v>/</v>
          </cell>
          <cell r="D706" t="str">
            <v>CS15-308</v>
          </cell>
          <cell r="E706" t="str">
            <v>/</v>
          </cell>
          <cell r="F706" t="str">
            <v>塑料</v>
          </cell>
          <cell r="G706" t="str">
            <v>1E108面板</v>
          </cell>
          <cell r="I706" t="str">
            <v>否</v>
          </cell>
          <cell r="J706" t="str">
            <v>海外营销</v>
          </cell>
          <cell r="K706" t="str">
            <v>李景鹏</v>
          </cell>
        </row>
        <row r="707">
          <cell r="C707" t="str">
            <v>/</v>
          </cell>
          <cell r="D707" t="str">
            <v>CS15-309</v>
          </cell>
          <cell r="E707" t="str">
            <v>/</v>
          </cell>
          <cell r="F707" t="str">
            <v>塑料</v>
          </cell>
          <cell r="G707" t="str">
            <v>1E108装饰板</v>
          </cell>
          <cell r="I707" t="str">
            <v>否</v>
          </cell>
          <cell r="J707" t="str">
            <v>海外营销</v>
          </cell>
          <cell r="K707" t="str">
            <v>李景鹏</v>
          </cell>
        </row>
        <row r="708">
          <cell r="C708" t="str">
            <v>/</v>
          </cell>
          <cell r="D708" t="str">
            <v>CS15-304</v>
          </cell>
          <cell r="E708" t="str">
            <v>/</v>
          </cell>
          <cell r="F708" t="str">
            <v>塑料</v>
          </cell>
          <cell r="G708" t="str">
            <v>1E115面板</v>
          </cell>
          <cell r="I708" t="str">
            <v>否</v>
          </cell>
          <cell r="J708" t="str">
            <v>海外营销</v>
          </cell>
          <cell r="K708" t="str">
            <v>李景鹏</v>
          </cell>
        </row>
        <row r="709">
          <cell r="C709" t="str">
            <v>/</v>
          </cell>
          <cell r="D709" t="str">
            <v>CS15-305</v>
          </cell>
          <cell r="E709" t="str">
            <v>/</v>
          </cell>
          <cell r="F709" t="str">
            <v>塑料</v>
          </cell>
          <cell r="G709" t="str">
            <v>1E115装饰条</v>
          </cell>
          <cell r="I709" t="str">
            <v>否</v>
          </cell>
          <cell r="J709" t="str">
            <v>海外营销</v>
          </cell>
          <cell r="K709" t="str">
            <v>李景鹏</v>
          </cell>
        </row>
        <row r="710">
          <cell r="C710" t="str">
            <v>/</v>
          </cell>
          <cell r="D710" t="str">
            <v>CS15-325</v>
          </cell>
          <cell r="E710" t="str">
            <v>/</v>
          </cell>
          <cell r="F710" t="str">
            <v>塑料</v>
          </cell>
          <cell r="G710" t="str">
            <v>1E123面板</v>
          </cell>
          <cell r="I710" t="str">
            <v>否</v>
          </cell>
          <cell r="J710" t="str">
            <v>海外营销</v>
          </cell>
          <cell r="K710" t="str">
            <v>李景鹏</v>
          </cell>
        </row>
        <row r="711">
          <cell r="C711" t="str">
            <v>/</v>
          </cell>
          <cell r="D711" t="str">
            <v>CS15-326</v>
          </cell>
          <cell r="E711" t="str">
            <v>/</v>
          </cell>
          <cell r="F711" t="str">
            <v>塑料</v>
          </cell>
          <cell r="G711" t="str">
            <v>1E123装饰板</v>
          </cell>
          <cell r="I711" t="str">
            <v>否</v>
          </cell>
          <cell r="J711" t="str">
            <v>海外营销</v>
          </cell>
          <cell r="K711" t="str">
            <v>李景鹏</v>
          </cell>
        </row>
        <row r="712">
          <cell r="C712" t="str">
            <v>/</v>
          </cell>
          <cell r="D712" t="str">
            <v>CG/A040115</v>
          </cell>
          <cell r="E712" t="str">
            <v>/</v>
          </cell>
          <cell r="F712" t="str">
            <v>塑料</v>
          </cell>
          <cell r="G712" t="str">
            <v>志高09窗机面板体</v>
          </cell>
          <cell r="H712" t="str">
            <v>09款窗机</v>
          </cell>
          <cell r="I712" t="str">
            <v>否</v>
          </cell>
          <cell r="J712" t="str">
            <v>海外营销</v>
          </cell>
          <cell r="K712" t="str">
            <v>李景鹏</v>
          </cell>
        </row>
        <row r="713">
          <cell r="C713" t="str">
            <v>/</v>
          </cell>
          <cell r="D713" t="str">
            <v>CG/A040215</v>
          </cell>
          <cell r="E713" t="str">
            <v>/</v>
          </cell>
          <cell r="F713" t="str">
            <v>塑料</v>
          </cell>
          <cell r="G713" t="str">
            <v>志高09窗机进风格栅</v>
          </cell>
          <cell r="I713" t="str">
            <v>否</v>
          </cell>
          <cell r="J713" t="str">
            <v>海外营销</v>
          </cell>
          <cell r="K713" t="str">
            <v>李景鹏</v>
          </cell>
        </row>
        <row r="714">
          <cell r="C714" t="str">
            <v>/</v>
          </cell>
          <cell r="D714" t="str">
            <v>CG/A040315</v>
          </cell>
          <cell r="E714" t="str">
            <v>/</v>
          </cell>
          <cell r="F714" t="str">
            <v>塑料</v>
          </cell>
          <cell r="G714" t="str">
            <v>志高09窗机导风叶片2</v>
          </cell>
          <cell r="I714" t="str">
            <v>否</v>
          </cell>
          <cell r="J714" t="str">
            <v>海外营销</v>
          </cell>
          <cell r="K714" t="str">
            <v>李景鹏</v>
          </cell>
        </row>
        <row r="715">
          <cell r="C715" t="str">
            <v>/</v>
          </cell>
          <cell r="E715" t="str">
            <v>/</v>
          </cell>
          <cell r="F715" t="str">
            <v>塑料</v>
          </cell>
          <cell r="G715" t="str">
            <v>志高09窗机导风叶片1</v>
          </cell>
          <cell r="I715" t="str">
            <v>否</v>
          </cell>
          <cell r="J715" t="str">
            <v>海外营销</v>
          </cell>
          <cell r="K715" t="str">
            <v>李景鹏</v>
          </cell>
        </row>
        <row r="716">
          <cell r="C716" t="str">
            <v>/</v>
          </cell>
          <cell r="D716" t="str">
            <v>CG/A040415</v>
          </cell>
          <cell r="E716" t="str">
            <v>/</v>
          </cell>
          <cell r="F716" t="str">
            <v>塑料</v>
          </cell>
          <cell r="G716" t="str">
            <v>志高09窗机连杆</v>
          </cell>
          <cell r="I716" t="str">
            <v>否</v>
          </cell>
          <cell r="J716" t="str">
            <v>海外营销</v>
          </cell>
          <cell r="K716" t="str">
            <v>李景鹏</v>
          </cell>
        </row>
        <row r="717">
          <cell r="C717" t="str">
            <v>/</v>
          </cell>
          <cell r="D717" t="str">
            <v>CG/A040515</v>
          </cell>
          <cell r="E717" t="str">
            <v>/</v>
          </cell>
          <cell r="F717" t="str">
            <v>塑料</v>
          </cell>
          <cell r="G717" t="str">
            <v>志高09窗机导风体</v>
          </cell>
          <cell r="I717" t="str">
            <v>否</v>
          </cell>
          <cell r="J717" t="str">
            <v>海外营销</v>
          </cell>
          <cell r="K717" t="str">
            <v>李景鹏</v>
          </cell>
        </row>
        <row r="718">
          <cell r="C718" t="str">
            <v>/</v>
          </cell>
          <cell r="D718" t="str">
            <v>CG/A040615</v>
          </cell>
          <cell r="E718" t="str">
            <v>/</v>
          </cell>
          <cell r="F718" t="str">
            <v>塑料</v>
          </cell>
          <cell r="G718" t="str">
            <v>志高09窗机过滤网</v>
          </cell>
          <cell r="I718" t="str">
            <v>是</v>
          </cell>
          <cell r="J718" t="str">
            <v>海外营销</v>
          </cell>
          <cell r="K718" t="str">
            <v>李景鹏</v>
          </cell>
        </row>
        <row r="719">
          <cell r="C719" t="str">
            <v>/</v>
          </cell>
          <cell r="D719" t="str">
            <v>CG/A040715</v>
          </cell>
          <cell r="E719" t="str">
            <v>/</v>
          </cell>
          <cell r="F719" t="str">
            <v>塑料</v>
          </cell>
          <cell r="G719" t="str">
            <v>志高09窗机新风门杆</v>
          </cell>
          <cell r="I719" t="str">
            <v>否</v>
          </cell>
          <cell r="J719" t="str">
            <v>海外营销</v>
          </cell>
          <cell r="K719" t="str">
            <v>李景鹏</v>
          </cell>
        </row>
        <row r="720">
          <cell r="C720" t="str">
            <v>/</v>
          </cell>
          <cell r="E720" t="str">
            <v>/</v>
          </cell>
          <cell r="F720" t="str">
            <v>塑料</v>
          </cell>
          <cell r="G720" t="str">
            <v>志高09窗机新风门座</v>
          </cell>
          <cell r="I720" t="str">
            <v>否</v>
          </cell>
          <cell r="J720" t="str">
            <v>海外营销</v>
          </cell>
          <cell r="K720" t="str">
            <v>李景鹏</v>
          </cell>
        </row>
        <row r="721">
          <cell r="C721" t="str">
            <v>/</v>
          </cell>
          <cell r="D721" t="str">
            <v>CG/A040815</v>
          </cell>
          <cell r="E721" t="str">
            <v>/</v>
          </cell>
          <cell r="F721" t="str">
            <v>塑料</v>
          </cell>
          <cell r="G721" t="str">
            <v>志高09窗机新风门挡片</v>
          </cell>
          <cell r="I721" t="str">
            <v>否</v>
          </cell>
          <cell r="J721" t="str">
            <v>海外营销</v>
          </cell>
          <cell r="K721" t="str">
            <v>李景鹏</v>
          </cell>
        </row>
        <row r="722">
          <cell r="C722" t="str">
            <v>/</v>
          </cell>
          <cell r="D722" t="str">
            <v>CG/A040915</v>
          </cell>
          <cell r="E722" t="str">
            <v>/</v>
          </cell>
          <cell r="F722" t="str">
            <v>塑料</v>
          </cell>
          <cell r="G722" t="str">
            <v>志高09窗机风叶框</v>
          </cell>
          <cell r="I722" t="str">
            <v>否</v>
          </cell>
          <cell r="J722" t="str">
            <v>海外营销</v>
          </cell>
          <cell r="K722" t="str">
            <v>李景鹏</v>
          </cell>
        </row>
        <row r="723">
          <cell r="C723" t="str">
            <v>/</v>
          </cell>
          <cell r="D723" t="str">
            <v>CG/A041015</v>
          </cell>
          <cell r="E723" t="str">
            <v>/</v>
          </cell>
          <cell r="F723" t="str">
            <v>塑料</v>
          </cell>
          <cell r="G723" t="str">
            <v>志高09窗机操作盒</v>
          </cell>
          <cell r="I723" t="str">
            <v>否</v>
          </cell>
          <cell r="J723" t="str">
            <v>海外营销</v>
          </cell>
          <cell r="K723" t="str">
            <v>李景鹏</v>
          </cell>
        </row>
        <row r="724">
          <cell r="C724" t="str">
            <v>/</v>
          </cell>
          <cell r="E724" t="str">
            <v>/</v>
          </cell>
          <cell r="F724" t="str">
            <v>塑料</v>
          </cell>
          <cell r="G724" t="str">
            <v>志高09窗机操作盒盖</v>
          </cell>
          <cell r="I724" t="str">
            <v>否</v>
          </cell>
          <cell r="J724" t="str">
            <v>海外营销</v>
          </cell>
          <cell r="K724" t="str">
            <v>李景鹏</v>
          </cell>
        </row>
        <row r="725">
          <cell r="C725" t="str">
            <v>/</v>
          </cell>
          <cell r="D725" t="str">
            <v>CG/A041115</v>
          </cell>
          <cell r="E725" t="str">
            <v>/</v>
          </cell>
          <cell r="F725" t="str">
            <v>塑料</v>
          </cell>
          <cell r="G725" t="str">
            <v>志高09窗机外壳顶安装板(窗帘框条)</v>
          </cell>
          <cell r="I725" t="str">
            <v>否</v>
          </cell>
          <cell r="J725" t="str">
            <v>海外营销</v>
          </cell>
          <cell r="K725" t="str">
            <v>李景鹏</v>
          </cell>
        </row>
        <row r="726">
          <cell r="C726" t="str">
            <v>/</v>
          </cell>
          <cell r="D726" t="str">
            <v>CG/A041215</v>
          </cell>
          <cell r="E726" t="str">
            <v>/</v>
          </cell>
          <cell r="F726" t="str">
            <v>塑料</v>
          </cell>
          <cell r="G726" t="str">
            <v>志高09窗机窗帘框</v>
          </cell>
          <cell r="I726" t="str">
            <v>否</v>
          </cell>
          <cell r="J726" t="str">
            <v>海外营销</v>
          </cell>
          <cell r="K726" t="str">
            <v>李景鹏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AK739"/>
  <sheetViews>
    <sheetView tabSelected="1" workbookViewId="0">
      <pane xSplit="2" ySplit="2" topLeftCell="C688" activePane="bottomRight" state="frozen"/>
      <selection pane="topRight" activeCell="B1" sqref="B1"/>
      <selection pane="bottomLeft" activeCell="A3" sqref="A3"/>
      <selection pane="bottomRight" activeCell="AO705" sqref="AO705"/>
    </sheetView>
  </sheetViews>
  <sheetFormatPr defaultRowHeight="13.5"/>
  <cols>
    <col min="1" max="1" width="6.75" style="28" customWidth="1"/>
    <col min="2" max="2" width="8.25" style="31" customWidth="1"/>
    <col min="3" max="3" width="10.125" style="32" customWidth="1"/>
    <col min="4" max="4" width="11.375" style="32" customWidth="1"/>
    <col min="5" max="5" width="8" style="33" customWidth="1"/>
    <col min="6" max="6" width="19" style="33" customWidth="1"/>
    <col min="7" max="7" width="19.375" style="32" customWidth="1"/>
    <col min="8" max="8" width="6.75" style="28" hidden="1" customWidth="1"/>
    <col min="9" max="14" width="9" style="28" hidden="1" customWidth="1"/>
    <col min="15" max="15" width="11.625" style="63" hidden="1" customWidth="1"/>
    <col min="16" max="16" width="9.625" style="28" hidden="1" customWidth="1"/>
    <col min="17" max="17" width="7.75" style="28" hidden="1" customWidth="1"/>
    <col min="18" max="18" width="8.5" style="28" hidden="1" customWidth="1"/>
    <col min="19" max="19" width="7.375" style="28" hidden="1" customWidth="1"/>
    <col min="20" max="20" width="7.625" style="28" hidden="1" customWidth="1"/>
    <col min="21" max="22" width="8" style="28" hidden="1" customWidth="1"/>
    <col min="23" max="23" width="11.125" style="64" hidden="1" customWidth="1"/>
    <col min="24" max="25" width="11" style="28" hidden="1" customWidth="1"/>
    <col min="26" max="26" width="11.5" style="65" hidden="1" customWidth="1"/>
    <col min="27" max="30" width="9" style="28" hidden="1" customWidth="1"/>
    <col min="31" max="31" width="17.25" style="28" hidden="1" customWidth="1"/>
    <col min="32" max="32" width="9" style="33" hidden="1" customWidth="1"/>
    <col min="33" max="33" width="14.875" style="33" hidden="1" customWidth="1"/>
    <col min="34" max="34" width="18.25" style="28" hidden="1" customWidth="1"/>
    <col min="35" max="35" width="2.625" style="28" hidden="1" customWidth="1"/>
    <col min="36" max="36" width="10.5" style="33" hidden="1" customWidth="1"/>
    <col min="37" max="37" width="13.375" style="33" customWidth="1"/>
    <col min="38" max="254" width="9" style="28"/>
    <col min="255" max="255" width="5.625" style="28" customWidth="1"/>
    <col min="256" max="256" width="9" style="28" customWidth="1"/>
    <col min="257" max="257" width="10.375" style="28" customWidth="1"/>
    <col min="258" max="258" width="19.625" style="28" customWidth="1"/>
    <col min="259" max="259" width="8" style="28" customWidth="1"/>
    <col min="260" max="260" width="20.75" style="28" customWidth="1"/>
    <col min="261" max="261" width="11.875" style="28" customWidth="1"/>
    <col min="262" max="262" width="9" style="28" customWidth="1"/>
    <col min="263" max="263" width="6.75" style="28" customWidth="1"/>
    <col min="264" max="269" width="9" style="28" customWidth="1"/>
    <col min="270" max="270" width="11.625" style="28" customWidth="1"/>
    <col min="271" max="271" width="9.625" style="28" customWidth="1"/>
    <col min="272" max="272" width="7.75" style="28" customWidth="1"/>
    <col min="273" max="273" width="8.5" style="28" customWidth="1"/>
    <col min="274" max="274" width="7.375" style="28" customWidth="1"/>
    <col min="275" max="275" width="7.625" style="28" customWidth="1"/>
    <col min="276" max="277" width="8" style="28" customWidth="1"/>
    <col min="278" max="278" width="11.125" style="28" customWidth="1"/>
    <col min="279" max="280" width="11" style="28" customWidth="1"/>
    <col min="281" max="281" width="11.5" style="28" customWidth="1"/>
    <col min="282" max="285" width="9" style="28" customWidth="1"/>
    <col min="286" max="286" width="17.25" style="28" customWidth="1"/>
    <col min="287" max="287" width="13.5" style="28" customWidth="1"/>
    <col min="288" max="288" width="14.875" style="28" customWidth="1"/>
    <col min="289" max="289" width="18.25" style="28" customWidth="1"/>
    <col min="290" max="290" width="17.75" style="28" customWidth="1"/>
    <col min="291" max="510" width="9" style="28"/>
    <col min="511" max="511" width="5.625" style="28" customWidth="1"/>
    <col min="512" max="512" width="9" style="28" customWidth="1"/>
    <col min="513" max="513" width="10.375" style="28" customWidth="1"/>
    <col min="514" max="514" width="19.625" style="28" customWidth="1"/>
    <col min="515" max="515" width="8" style="28" customWidth="1"/>
    <col min="516" max="516" width="20.75" style="28" customWidth="1"/>
    <col min="517" max="517" width="11.875" style="28" customWidth="1"/>
    <col min="518" max="518" width="9" style="28" customWidth="1"/>
    <col min="519" max="519" width="6.75" style="28" customWidth="1"/>
    <col min="520" max="525" width="9" style="28" customWidth="1"/>
    <col min="526" max="526" width="11.625" style="28" customWidth="1"/>
    <col min="527" max="527" width="9.625" style="28" customWidth="1"/>
    <col min="528" max="528" width="7.75" style="28" customWidth="1"/>
    <col min="529" max="529" width="8.5" style="28" customWidth="1"/>
    <col min="530" max="530" width="7.375" style="28" customWidth="1"/>
    <col min="531" max="531" width="7.625" style="28" customWidth="1"/>
    <col min="532" max="533" width="8" style="28" customWidth="1"/>
    <col min="534" max="534" width="11.125" style="28" customWidth="1"/>
    <col min="535" max="536" width="11" style="28" customWidth="1"/>
    <col min="537" max="537" width="11.5" style="28" customWidth="1"/>
    <col min="538" max="541" width="9" style="28" customWidth="1"/>
    <col min="542" max="542" width="17.25" style="28" customWidth="1"/>
    <col min="543" max="543" width="13.5" style="28" customWidth="1"/>
    <col min="544" max="544" width="14.875" style="28" customWidth="1"/>
    <col min="545" max="545" width="18.25" style="28" customWidth="1"/>
    <col min="546" max="546" width="17.75" style="28" customWidth="1"/>
    <col min="547" max="766" width="9" style="28"/>
    <col min="767" max="767" width="5.625" style="28" customWidth="1"/>
    <col min="768" max="768" width="9" style="28" customWidth="1"/>
    <col min="769" max="769" width="10.375" style="28" customWidth="1"/>
    <col min="770" max="770" width="19.625" style="28" customWidth="1"/>
    <col min="771" max="771" width="8" style="28" customWidth="1"/>
    <col min="772" max="772" width="20.75" style="28" customWidth="1"/>
    <col min="773" max="773" width="11.875" style="28" customWidth="1"/>
    <col min="774" max="774" width="9" style="28" customWidth="1"/>
    <col min="775" max="775" width="6.75" style="28" customWidth="1"/>
    <col min="776" max="781" width="9" style="28" customWidth="1"/>
    <col min="782" max="782" width="11.625" style="28" customWidth="1"/>
    <col min="783" max="783" width="9.625" style="28" customWidth="1"/>
    <col min="784" max="784" width="7.75" style="28" customWidth="1"/>
    <col min="785" max="785" width="8.5" style="28" customWidth="1"/>
    <col min="786" max="786" width="7.375" style="28" customWidth="1"/>
    <col min="787" max="787" width="7.625" style="28" customWidth="1"/>
    <col min="788" max="789" width="8" style="28" customWidth="1"/>
    <col min="790" max="790" width="11.125" style="28" customWidth="1"/>
    <col min="791" max="792" width="11" style="28" customWidth="1"/>
    <col min="793" max="793" width="11.5" style="28" customWidth="1"/>
    <col min="794" max="797" width="9" style="28" customWidth="1"/>
    <col min="798" max="798" width="17.25" style="28" customWidth="1"/>
    <col min="799" max="799" width="13.5" style="28" customWidth="1"/>
    <col min="800" max="800" width="14.875" style="28" customWidth="1"/>
    <col min="801" max="801" width="18.25" style="28" customWidth="1"/>
    <col min="802" max="802" width="17.75" style="28" customWidth="1"/>
    <col min="803" max="1022" width="9" style="28"/>
    <col min="1023" max="1023" width="5.625" style="28" customWidth="1"/>
    <col min="1024" max="1024" width="9" style="28" customWidth="1"/>
    <col min="1025" max="1025" width="10.375" style="28" customWidth="1"/>
    <col min="1026" max="1026" width="19.625" style="28" customWidth="1"/>
    <col min="1027" max="1027" width="8" style="28" customWidth="1"/>
    <col min="1028" max="1028" width="20.75" style="28" customWidth="1"/>
    <col min="1029" max="1029" width="11.875" style="28" customWidth="1"/>
    <col min="1030" max="1030" width="9" style="28" customWidth="1"/>
    <col min="1031" max="1031" width="6.75" style="28" customWidth="1"/>
    <col min="1032" max="1037" width="9" style="28" customWidth="1"/>
    <col min="1038" max="1038" width="11.625" style="28" customWidth="1"/>
    <col min="1039" max="1039" width="9.625" style="28" customWidth="1"/>
    <col min="1040" max="1040" width="7.75" style="28" customWidth="1"/>
    <col min="1041" max="1041" width="8.5" style="28" customWidth="1"/>
    <col min="1042" max="1042" width="7.375" style="28" customWidth="1"/>
    <col min="1043" max="1043" width="7.625" style="28" customWidth="1"/>
    <col min="1044" max="1045" width="8" style="28" customWidth="1"/>
    <col min="1046" max="1046" width="11.125" style="28" customWidth="1"/>
    <col min="1047" max="1048" width="11" style="28" customWidth="1"/>
    <col min="1049" max="1049" width="11.5" style="28" customWidth="1"/>
    <col min="1050" max="1053" width="9" style="28" customWidth="1"/>
    <col min="1054" max="1054" width="17.25" style="28" customWidth="1"/>
    <col min="1055" max="1055" width="13.5" style="28" customWidth="1"/>
    <col min="1056" max="1056" width="14.875" style="28" customWidth="1"/>
    <col min="1057" max="1057" width="18.25" style="28" customWidth="1"/>
    <col min="1058" max="1058" width="17.75" style="28" customWidth="1"/>
    <col min="1059" max="1278" width="9" style="28"/>
    <col min="1279" max="1279" width="5.625" style="28" customWidth="1"/>
    <col min="1280" max="1280" width="9" style="28" customWidth="1"/>
    <col min="1281" max="1281" width="10.375" style="28" customWidth="1"/>
    <col min="1282" max="1282" width="19.625" style="28" customWidth="1"/>
    <col min="1283" max="1283" width="8" style="28" customWidth="1"/>
    <col min="1284" max="1284" width="20.75" style="28" customWidth="1"/>
    <col min="1285" max="1285" width="11.875" style="28" customWidth="1"/>
    <col min="1286" max="1286" width="9" style="28" customWidth="1"/>
    <col min="1287" max="1287" width="6.75" style="28" customWidth="1"/>
    <col min="1288" max="1293" width="9" style="28" customWidth="1"/>
    <col min="1294" max="1294" width="11.625" style="28" customWidth="1"/>
    <col min="1295" max="1295" width="9.625" style="28" customWidth="1"/>
    <col min="1296" max="1296" width="7.75" style="28" customWidth="1"/>
    <col min="1297" max="1297" width="8.5" style="28" customWidth="1"/>
    <col min="1298" max="1298" width="7.375" style="28" customWidth="1"/>
    <col min="1299" max="1299" width="7.625" style="28" customWidth="1"/>
    <col min="1300" max="1301" width="8" style="28" customWidth="1"/>
    <col min="1302" max="1302" width="11.125" style="28" customWidth="1"/>
    <col min="1303" max="1304" width="11" style="28" customWidth="1"/>
    <col min="1305" max="1305" width="11.5" style="28" customWidth="1"/>
    <col min="1306" max="1309" width="9" style="28" customWidth="1"/>
    <col min="1310" max="1310" width="17.25" style="28" customWidth="1"/>
    <col min="1311" max="1311" width="13.5" style="28" customWidth="1"/>
    <col min="1312" max="1312" width="14.875" style="28" customWidth="1"/>
    <col min="1313" max="1313" width="18.25" style="28" customWidth="1"/>
    <col min="1314" max="1314" width="17.75" style="28" customWidth="1"/>
    <col min="1315" max="1534" width="9" style="28"/>
    <col min="1535" max="1535" width="5.625" style="28" customWidth="1"/>
    <col min="1536" max="1536" width="9" style="28" customWidth="1"/>
    <col min="1537" max="1537" width="10.375" style="28" customWidth="1"/>
    <col min="1538" max="1538" width="19.625" style="28" customWidth="1"/>
    <col min="1539" max="1539" width="8" style="28" customWidth="1"/>
    <col min="1540" max="1540" width="20.75" style="28" customWidth="1"/>
    <col min="1541" max="1541" width="11.875" style="28" customWidth="1"/>
    <col min="1542" max="1542" width="9" style="28" customWidth="1"/>
    <col min="1543" max="1543" width="6.75" style="28" customWidth="1"/>
    <col min="1544" max="1549" width="9" style="28" customWidth="1"/>
    <col min="1550" max="1550" width="11.625" style="28" customWidth="1"/>
    <col min="1551" max="1551" width="9.625" style="28" customWidth="1"/>
    <col min="1552" max="1552" width="7.75" style="28" customWidth="1"/>
    <col min="1553" max="1553" width="8.5" style="28" customWidth="1"/>
    <col min="1554" max="1554" width="7.375" style="28" customWidth="1"/>
    <col min="1555" max="1555" width="7.625" style="28" customWidth="1"/>
    <col min="1556" max="1557" width="8" style="28" customWidth="1"/>
    <col min="1558" max="1558" width="11.125" style="28" customWidth="1"/>
    <col min="1559" max="1560" width="11" style="28" customWidth="1"/>
    <col min="1561" max="1561" width="11.5" style="28" customWidth="1"/>
    <col min="1562" max="1565" width="9" style="28" customWidth="1"/>
    <col min="1566" max="1566" width="17.25" style="28" customWidth="1"/>
    <col min="1567" max="1567" width="13.5" style="28" customWidth="1"/>
    <col min="1568" max="1568" width="14.875" style="28" customWidth="1"/>
    <col min="1569" max="1569" width="18.25" style="28" customWidth="1"/>
    <col min="1570" max="1570" width="17.75" style="28" customWidth="1"/>
    <col min="1571" max="1790" width="9" style="28"/>
    <col min="1791" max="1791" width="5.625" style="28" customWidth="1"/>
    <col min="1792" max="1792" width="9" style="28" customWidth="1"/>
    <col min="1793" max="1793" width="10.375" style="28" customWidth="1"/>
    <col min="1794" max="1794" width="19.625" style="28" customWidth="1"/>
    <col min="1795" max="1795" width="8" style="28" customWidth="1"/>
    <col min="1796" max="1796" width="20.75" style="28" customWidth="1"/>
    <col min="1797" max="1797" width="11.875" style="28" customWidth="1"/>
    <col min="1798" max="1798" width="9" style="28" customWidth="1"/>
    <col min="1799" max="1799" width="6.75" style="28" customWidth="1"/>
    <col min="1800" max="1805" width="9" style="28" customWidth="1"/>
    <col min="1806" max="1806" width="11.625" style="28" customWidth="1"/>
    <col min="1807" max="1807" width="9.625" style="28" customWidth="1"/>
    <col min="1808" max="1808" width="7.75" style="28" customWidth="1"/>
    <col min="1809" max="1809" width="8.5" style="28" customWidth="1"/>
    <col min="1810" max="1810" width="7.375" style="28" customWidth="1"/>
    <col min="1811" max="1811" width="7.625" style="28" customWidth="1"/>
    <col min="1812" max="1813" width="8" style="28" customWidth="1"/>
    <col min="1814" max="1814" width="11.125" style="28" customWidth="1"/>
    <col min="1815" max="1816" width="11" style="28" customWidth="1"/>
    <col min="1817" max="1817" width="11.5" style="28" customWidth="1"/>
    <col min="1818" max="1821" width="9" style="28" customWidth="1"/>
    <col min="1822" max="1822" width="17.25" style="28" customWidth="1"/>
    <col min="1823" max="1823" width="13.5" style="28" customWidth="1"/>
    <col min="1824" max="1824" width="14.875" style="28" customWidth="1"/>
    <col min="1825" max="1825" width="18.25" style="28" customWidth="1"/>
    <col min="1826" max="1826" width="17.75" style="28" customWidth="1"/>
    <col min="1827" max="2046" width="9" style="28"/>
    <col min="2047" max="2047" width="5.625" style="28" customWidth="1"/>
    <col min="2048" max="2048" width="9" style="28" customWidth="1"/>
    <col min="2049" max="2049" width="10.375" style="28" customWidth="1"/>
    <col min="2050" max="2050" width="19.625" style="28" customWidth="1"/>
    <col min="2051" max="2051" width="8" style="28" customWidth="1"/>
    <col min="2052" max="2052" width="20.75" style="28" customWidth="1"/>
    <col min="2053" max="2053" width="11.875" style="28" customWidth="1"/>
    <col min="2054" max="2054" width="9" style="28" customWidth="1"/>
    <col min="2055" max="2055" width="6.75" style="28" customWidth="1"/>
    <col min="2056" max="2061" width="9" style="28" customWidth="1"/>
    <col min="2062" max="2062" width="11.625" style="28" customWidth="1"/>
    <col min="2063" max="2063" width="9.625" style="28" customWidth="1"/>
    <col min="2064" max="2064" width="7.75" style="28" customWidth="1"/>
    <col min="2065" max="2065" width="8.5" style="28" customWidth="1"/>
    <col min="2066" max="2066" width="7.375" style="28" customWidth="1"/>
    <col min="2067" max="2067" width="7.625" style="28" customWidth="1"/>
    <col min="2068" max="2069" width="8" style="28" customWidth="1"/>
    <col min="2070" max="2070" width="11.125" style="28" customWidth="1"/>
    <col min="2071" max="2072" width="11" style="28" customWidth="1"/>
    <col min="2073" max="2073" width="11.5" style="28" customWidth="1"/>
    <col min="2074" max="2077" width="9" style="28" customWidth="1"/>
    <col min="2078" max="2078" width="17.25" style="28" customWidth="1"/>
    <col min="2079" max="2079" width="13.5" style="28" customWidth="1"/>
    <col min="2080" max="2080" width="14.875" style="28" customWidth="1"/>
    <col min="2081" max="2081" width="18.25" style="28" customWidth="1"/>
    <col min="2082" max="2082" width="17.75" style="28" customWidth="1"/>
    <col min="2083" max="2302" width="9" style="28"/>
    <col min="2303" max="2303" width="5.625" style="28" customWidth="1"/>
    <col min="2304" max="2304" width="9" style="28" customWidth="1"/>
    <col min="2305" max="2305" width="10.375" style="28" customWidth="1"/>
    <col min="2306" max="2306" width="19.625" style="28" customWidth="1"/>
    <col min="2307" max="2307" width="8" style="28" customWidth="1"/>
    <col min="2308" max="2308" width="20.75" style="28" customWidth="1"/>
    <col min="2309" max="2309" width="11.875" style="28" customWidth="1"/>
    <col min="2310" max="2310" width="9" style="28" customWidth="1"/>
    <col min="2311" max="2311" width="6.75" style="28" customWidth="1"/>
    <col min="2312" max="2317" width="9" style="28" customWidth="1"/>
    <col min="2318" max="2318" width="11.625" style="28" customWidth="1"/>
    <col min="2319" max="2319" width="9.625" style="28" customWidth="1"/>
    <col min="2320" max="2320" width="7.75" style="28" customWidth="1"/>
    <col min="2321" max="2321" width="8.5" style="28" customWidth="1"/>
    <col min="2322" max="2322" width="7.375" style="28" customWidth="1"/>
    <col min="2323" max="2323" width="7.625" style="28" customWidth="1"/>
    <col min="2324" max="2325" width="8" style="28" customWidth="1"/>
    <col min="2326" max="2326" width="11.125" style="28" customWidth="1"/>
    <col min="2327" max="2328" width="11" style="28" customWidth="1"/>
    <col min="2329" max="2329" width="11.5" style="28" customWidth="1"/>
    <col min="2330" max="2333" width="9" style="28" customWidth="1"/>
    <col min="2334" max="2334" width="17.25" style="28" customWidth="1"/>
    <col min="2335" max="2335" width="13.5" style="28" customWidth="1"/>
    <col min="2336" max="2336" width="14.875" style="28" customWidth="1"/>
    <col min="2337" max="2337" width="18.25" style="28" customWidth="1"/>
    <col min="2338" max="2338" width="17.75" style="28" customWidth="1"/>
    <col min="2339" max="2558" width="9" style="28"/>
    <col min="2559" max="2559" width="5.625" style="28" customWidth="1"/>
    <col min="2560" max="2560" width="9" style="28" customWidth="1"/>
    <col min="2561" max="2561" width="10.375" style="28" customWidth="1"/>
    <col min="2562" max="2562" width="19.625" style="28" customWidth="1"/>
    <col min="2563" max="2563" width="8" style="28" customWidth="1"/>
    <col min="2564" max="2564" width="20.75" style="28" customWidth="1"/>
    <col min="2565" max="2565" width="11.875" style="28" customWidth="1"/>
    <col min="2566" max="2566" width="9" style="28" customWidth="1"/>
    <col min="2567" max="2567" width="6.75" style="28" customWidth="1"/>
    <col min="2568" max="2573" width="9" style="28" customWidth="1"/>
    <col min="2574" max="2574" width="11.625" style="28" customWidth="1"/>
    <col min="2575" max="2575" width="9.625" style="28" customWidth="1"/>
    <col min="2576" max="2576" width="7.75" style="28" customWidth="1"/>
    <col min="2577" max="2577" width="8.5" style="28" customWidth="1"/>
    <col min="2578" max="2578" width="7.375" style="28" customWidth="1"/>
    <col min="2579" max="2579" width="7.625" style="28" customWidth="1"/>
    <col min="2580" max="2581" width="8" style="28" customWidth="1"/>
    <col min="2582" max="2582" width="11.125" style="28" customWidth="1"/>
    <col min="2583" max="2584" width="11" style="28" customWidth="1"/>
    <col min="2585" max="2585" width="11.5" style="28" customWidth="1"/>
    <col min="2586" max="2589" width="9" style="28" customWidth="1"/>
    <col min="2590" max="2590" width="17.25" style="28" customWidth="1"/>
    <col min="2591" max="2591" width="13.5" style="28" customWidth="1"/>
    <col min="2592" max="2592" width="14.875" style="28" customWidth="1"/>
    <col min="2593" max="2593" width="18.25" style="28" customWidth="1"/>
    <col min="2594" max="2594" width="17.75" style="28" customWidth="1"/>
    <col min="2595" max="2814" width="9" style="28"/>
    <col min="2815" max="2815" width="5.625" style="28" customWidth="1"/>
    <col min="2816" max="2816" width="9" style="28" customWidth="1"/>
    <col min="2817" max="2817" width="10.375" style="28" customWidth="1"/>
    <col min="2818" max="2818" width="19.625" style="28" customWidth="1"/>
    <col min="2819" max="2819" width="8" style="28" customWidth="1"/>
    <col min="2820" max="2820" width="20.75" style="28" customWidth="1"/>
    <col min="2821" max="2821" width="11.875" style="28" customWidth="1"/>
    <col min="2822" max="2822" width="9" style="28" customWidth="1"/>
    <col min="2823" max="2823" width="6.75" style="28" customWidth="1"/>
    <col min="2824" max="2829" width="9" style="28" customWidth="1"/>
    <col min="2830" max="2830" width="11.625" style="28" customWidth="1"/>
    <col min="2831" max="2831" width="9.625" style="28" customWidth="1"/>
    <col min="2832" max="2832" width="7.75" style="28" customWidth="1"/>
    <col min="2833" max="2833" width="8.5" style="28" customWidth="1"/>
    <col min="2834" max="2834" width="7.375" style="28" customWidth="1"/>
    <col min="2835" max="2835" width="7.625" style="28" customWidth="1"/>
    <col min="2836" max="2837" width="8" style="28" customWidth="1"/>
    <col min="2838" max="2838" width="11.125" style="28" customWidth="1"/>
    <col min="2839" max="2840" width="11" style="28" customWidth="1"/>
    <col min="2841" max="2841" width="11.5" style="28" customWidth="1"/>
    <col min="2842" max="2845" width="9" style="28" customWidth="1"/>
    <col min="2846" max="2846" width="17.25" style="28" customWidth="1"/>
    <col min="2847" max="2847" width="13.5" style="28" customWidth="1"/>
    <col min="2848" max="2848" width="14.875" style="28" customWidth="1"/>
    <col min="2849" max="2849" width="18.25" style="28" customWidth="1"/>
    <col min="2850" max="2850" width="17.75" style="28" customWidth="1"/>
    <col min="2851" max="3070" width="9" style="28"/>
    <col min="3071" max="3071" width="5.625" style="28" customWidth="1"/>
    <col min="3072" max="3072" width="9" style="28" customWidth="1"/>
    <col min="3073" max="3073" width="10.375" style="28" customWidth="1"/>
    <col min="3074" max="3074" width="19.625" style="28" customWidth="1"/>
    <col min="3075" max="3075" width="8" style="28" customWidth="1"/>
    <col min="3076" max="3076" width="20.75" style="28" customWidth="1"/>
    <col min="3077" max="3077" width="11.875" style="28" customWidth="1"/>
    <col min="3078" max="3078" width="9" style="28" customWidth="1"/>
    <col min="3079" max="3079" width="6.75" style="28" customWidth="1"/>
    <col min="3080" max="3085" width="9" style="28" customWidth="1"/>
    <col min="3086" max="3086" width="11.625" style="28" customWidth="1"/>
    <col min="3087" max="3087" width="9.625" style="28" customWidth="1"/>
    <col min="3088" max="3088" width="7.75" style="28" customWidth="1"/>
    <col min="3089" max="3089" width="8.5" style="28" customWidth="1"/>
    <col min="3090" max="3090" width="7.375" style="28" customWidth="1"/>
    <col min="3091" max="3091" width="7.625" style="28" customWidth="1"/>
    <col min="3092" max="3093" width="8" style="28" customWidth="1"/>
    <col min="3094" max="3094" width="11.125" style="28" customWidth="1"/>
    <col min="3095" max="3096" width="11" style="28" customWidth="1"/>
    <col min="3097" max="3097" width="11.5" style="28" customWidth="1"/>
    <col min="3098" max="3101" width="9" style="28" customWidth="1"/>
    <col min="3102" max="3102" width="17.25" style="28" customWidth="1"/>
    <col min="3103" max="3103" width="13.5" style="28" customWidth="1"/>
    <col min="3104" max="3104" width="14.875" style="28" customWidth="1"/>
    <col min="3105" max="3105" width="18.25" style="28" customWidth="1"/>
    <col min="3106" max="3106" width="17.75" style="28" customWidth="1"/>
    <col min="3107" max="3326" width="9" style="28"/>
    <col min="3327" max="3327" width="5.625" style="28" customWidth="1"/>
    <col min="3328" max="3328" width="9" style="28" customWidth="1"/>
    <col min="3329" max="3329" width="10.375" style="28" customWidth="1"/>
    <col min="3330" max="3330" width="19.625" style="28" customWidth="1"/>
    <col min="3331" max="3331" width="8" style="28" customWidth="1"/>
    <col min="3332" max="3332" width="20.75" style="28" customWidth="1"/>
    <col min="3333" max="3333" width="11.875" style="28" customWidth="1"/>
    <col min="3334" max="3334" width="9" style="28" customWidth="1"/>
    <col min="3335" max="3335" width="6.75" style="28" customWidth="1"/>
    <col min="3336" max="3341" width="9" style="28" customWidth="1"/>
    <col min="3342" max="3342" width="11.625" style="28" customWidth="1"/>
    <col min="3343" max="3343" width="9.625" style="28" customWidth="1"/>
    <col min="3344" max="3344" width="7.75" style="28" customWidth="1"/>
    <col min="3345" max="3345" width="8.5" style="28" customWidth="1"/>
    <col min="3346" max="3346" width="7.375" style="28" customWidth="1"/>
    <col min="3347" max="3347" width="7.625" style="28" customWidth="1"/>
    <col min="3348" max="3349" width="8" style="28" customWidth="1"/>
    <col min="3350" max="3350" width="11.125" style="28" customWidth="1"/>
    <col min="3351" max="3352" width="11" style="28" customWidth="1"/>
    <col min="3353" max="3353" width="11.5" style="28" customWidth="1"/>
    <col min="3354" max="3357" width="9" style="28" customWidth="1"/>
    <col min="3358" max="3358" width="17.25" style="28" customWidth="1"/>
    <col min="3359" max="3359" width="13.5" style="28" customWidth="1"/>
    <col min="3360" max="3360" width="14.875" style="28" customWidth="1"/>
    <col min="3361" max="3361" width="18.25" style="28" customWidth="1"/>
    <col min="3362" max="3362" width="17.75" style="28" customWidth="1"/>
    <col min="3363" max="3582" width="9" style="28"/>
    <col min="3583" max="3583" width="5.625" style="28" customWidth="1"/>
    <col min="3584" max="3584" width="9" style="28" customWidth="1"/>
    <col min="3585" max="3585" width="10.375" style="28" customWidth="1"/>
    <col min="3586" max="3586" width="19.625" style="28" customWidth="1"/>
    <col min="3587" max="3587" width="8" style="28" customWidth="1"/>
    <col min="3588" max="3588" width="20.75" style="28" customWidth="1"/>
    <col min="3589" max="3589" width="11.875" style="28" customWidth="1"/>
    <col min="3590" max="3590" width="9" style="28" customWidth="1"/>
    <col min="3591" max="3591" width="6.75" style="28" customWidth="1"/>
    <col min="3592" max="3597" width="9" style="28" customWidth="1"/>
    <col min="3598" max="3598" width="11.625" style="28" customWidth="1"/>
    <col min="3599" max="3599" width="9.625" style="28" customWidth="1"/>
    <col min="3600" max="3600" width="7.75" style="28" customWidth="1"/>
    <col min="3601" max="3601" width="8.5" style="28" customWidth="1"/>
    <col min="3602" max="3602" width="7.375" style="28" customWidth="1"/>
    <col min="3603" max="3603" width="7.625" style="28" customWidth="1"/>
    <col min="3604" max="3605" width="8" style="28" customWidth="1"/>
    <col min="3606" max="3606" width="11.125" style="28" customWidth="1"/>
    <col min="3607" max="3608" width="11" style="28" customWidth="1"/>
    <col min="3609" max="3609" width="11.5" style="28" customWidth="1"/>
    <col min="3610" max="3613" width="9" style="28" customWidth="1"/>
    <col min="3614" max="3614" width="17.25" style="28" customWidth="1"/>
    <col min="3615" max="3615" width="13.5" style="28" customWidth="1"/>
    <col min="3616" max="3616" width="14.875" style="28" customWidth="1"/>
    <col min="3617" max="3617" width="18.25" style="28" customWidth="1"/>
    <col min="3618" max="3618" width="17.75" style="28" customWidth="1"/>
    <col min="3619" max="3838" width="9" style="28"/>
    <col min="3839" max="3839" width="5.625" style="28" customWidth="1"/>
    <col min="3840" max="3840" width="9" style="28" customWidth="1"/>
    <col min="3841" max="3841" width="10.375" style="28" customWidth="1"/>
    <col min="3842" max="3842" width="19.625" style="28" customWidth="1"/>
    <col min="3843" max="3843" width="8" style="28" customWidth="1"/>
    <col min="3844" max="3844" width="20.75" style="28" customWidth="1"/>
    <col min="3845" max="3845" width="11.875" style="28" customWidth="1"/>
    <col min="3846" max="3846" width="9" style="28" customWidth="1"/>
    <col min="3847" max="3847" width="6.75" style="28" customWidth="1"/>
    <col min="3848" max="3853" width="9" style="28" customWidth="1"/>
    <col min="3854" max="3854" width="11.625" style="28" customWidth="1"/>
    <col min="3855" max="3855" width="9.625" style="28" customWidth="1"/>
    <col min="3856" max="3856" width="7.75" style="28" customWidth="1"/>
    <col min="3857" max="3857" width="8.5" style="28" customWidth="1"/>
    <col min="3858" max="3858" width="7.375" style="28" customWidth="1"/>
    <col min="3859" max="3859" width="7.625" style="28" customWidth="1"/>
    <col min="3860" max="3861" width="8" style="28" customWidth="1"/>
    <col min="3862" max="3862" width="11.125" style="28" customWidth="1"/>
    <col min="3863" max="3864" width="11" style="28" customWidth="1"/>
    <col min="3865" max="3865" width="11.5" style="28" customWidth="1"/>
    <col min="3866" max="3869" width="9" style="28" customWidth="1"/>
    <col min="3870" max="3870" width="17.25" style="28" customWidth="1"/>
    <col min="3871" max="3871" width="13.5" style="28" customWidth="1"/>
    <col min="3872" max="3872" width="14.875" style="28" customWidth="1"/>
    <col min="3873" max="3873" width="18.25" style="28" customWidth="1"/>
    <col min="3874" max="3874" width="17.75" style="28" customWidth="1"/>
    <col min="3875" max="4094" width="9" style="28"/>
    <col min="4095" max="4095" width="5.625" style="28" customWidth="1"/>
    <col min="4096" max="4096" width="9" style="28" customWidth="1"/>
    <col min="4097" max="4097" width="10.375" style="28" customWidth="1"/>
    <col min="4098" max="4098" width="19.625" style="28" customWidth="1"/>
    <col min="4099" max="4099" width="8" style="28" customWidth="1"/>
    <col min="4100" max="4100" width="20.75" style="28" customWidth="1"/>
    <col min="4101" max="4101" width="11.875" style="28" customWidth="1"/>
    <col min="4102" max="4102" width="9" style="28" customWidth="1"/>
    <col min="4103" max="4103" width="6.75" style="28" customWidth="1"/>
    <col min="4104" max="4109" width="9" style="28" customWidth="1"/>
    <col min="4110" max="4110" width="11.625" style="28" customWidth="1"/>
    <col min="4111" max="4111" width="9.625" style="28" customWidth="1"/>
    <col min="4112" max="4112" width="7.75" style="28" customWidth="1"/>
    <col min="4113" max="4113" width="8.5" style="28" customWidth="1"/>
    <col min="4114" max="4114" width="7.375" style="28" customWidth="1"/>
    <col min="4115" max="4115" width="7.625" style="28" customWidth="1"/>
    <col min="4116" max="4117" width="8" style="28" customWidth="1"/>
    <col min="4118" max="4118" width="11.125" style="28" customWidth="1"/>
    <col min="4119" max="4120" width="11" style="28" customWidth="1"/>
    <col min="4121" max="4121" width="11.5" style="28" customWidth="1"/>
    <col min="4122" max="4125" width="9" style="28" customWidth="1"/>
    <col min="4126" max="4126" width="17.25" style="28" customWidth="1"/>
    <col min="4127" max="4127" width="13.5" style="28" customWidth="1"/>
    <col min="4128" max="4128" width="14.875" style="28" customWidth="1"/>
    <col min="4129" max="4129" width="18.25" style="28" customWidth="1"/>
    <col min="4130" max="4130" width="17.75" style="28" customWidth="1"/>
    <col min="4131" max="4350" width="9" style="28"/>
    <col min="4351" max="4351" width="5.625" style="28" customWidth="1"/>
    <col min="4352" max="4352" width="9" style="28" customWidth="1"/>
    <col min="4353" max="4353" width="10.375" style="28" customWidth="1"/>
    <col min="4354" max="4354" width="19.625" style="28" customWidth="1"/>
    <col min="4355" max="4355" width="8" style="28" customWidth="1"/>
    <col min="4356" max="4356" width="20.75" style="28" customWidth="1"/>
    <col min="4357" max="4357" width="11.875" style="28" customWidth="1"/>
    <col min="4358" max="4358" width="9" style="28" customWidth="1"/>
    <col min="4359" max="4359" width="6.75" style="28" customWidth="1"/>
    <col min="4360" max="4365" width="9" style="28" customWidth="1"/>
    <col min="4366" max="4366" width="11.625" style="28" customWidth="1"/>
    <col min="4367" max="4367" width="9.625" style="28" customWidth="1"/>
    <col min="4368" max="4368" width="7.75" style="28" customWidth="1"/>
    <col min="4369" max="4369" width="8.5" style="28" customWidth="1"/>
    <col min="4370" max="4370" width="7.375" style="28" customWidth="1"/>
    <col min="4371" max="4371" width="7.625" style="28" customWidth="1"/>
    <col min="4372" max="4373" width="8" style="28" customWidth="1"/>
    <col min="4374" max="4374" width="11.125" style="28" customWidth="1"/>
    <col min="4375" max="4376" width="11" style="28" customWidth="1"/>
    <col min="4377" max="4377" width="11.5" style="28" customWidth="1"/>
    <col min="4378" max="4381" width="9" style="28" customWidth="1"/>
    <col min="4382" max="4382" width="17.25" style="28" customWidth="1"/>
    <col min="4383" max="4383" width="13.5" style="28" customWidth="1"/>
    <col min="4384" max="4384" width="14.875" style="28" customWidth="1"/>
    <col min="4385" max="4385" width="18.25" style="28" customWidth="1"/>
    <col min="4386" max="4386" width="17.75" style="28" customWidth="1"/>
    <col min="4387" max="4606" width="9" style="28"/>
    <col min="4607" max="4607" width="5.625" style="28" customWidth="1"/>
    <col min="4608" max="4608" width="9" style="28" customWidth="1"/>
    <col min="4609" max="4609" width="10.375" style="28" customWidth="1"/>
    <col min="4610" max="4610" width="19.625" style="28" customWidth="1"/>
    <col min="4611" max="4611" width="8" style="28" customWidth="1"/>
    <col min="4612" max="4612" width="20.75" style="28" customWidth="1"/>
    <col min="4613" max="4613" width="11.875" style="28" customWidth="1"/>
    <col min="4614" max="4614" width="9" style="28" customWidth="1"/>
    <col min="4615" max="4615" width="6.75" style="28" customWidth="1"/>
    <col min="4616" max="4621" width="9" style="28" customWidth="1"/>
    <col min="4622" max="4622" width="11.625" style="28" customWidth="1"/>
    <col min="4623" max="4623" width="9.625" style="28" customWidth="1"/>
    <col min="4624" max="4624" width="7.75" style="28" customWidth="1"/>
    <col min="4625" max="4625" width="8.5" style="28" customWidth="1"/>
    <col min="4626" max="4626" width="7.375" style="28" customWidth="1"/>
    <col min="4627" max="4627" width="7.625" style="28" customWidth="1"/>
    <col min="4628" max="4629" width="8" style="28" customWidth="1"/>
    <col min="4630" max="4630" width="11.125" style="28" customWidth="1"/>
    <col min="4631" max="4632" width="11" style="28" customWidth="1"/>
    <col min="4633" max="4633" width="11.5" style="28" customWidth="1"/>
    <col min="4634" max="4637" width="9" style="28" customWidth="1"/>
    <col min="4638" max="4638" width="17.25" style="28" customWidth="1"/>
    <col min="4639" max="4639" width="13.5" style="28" customWidth="1"/>
    <col min="4640" max="4640" width="14.875" style="28" customWidth="1"/>
    <col min="4641" max="4641" width="18.25" style="28" customWidth="1"/>
    <col min="4642" max="4642" width="17.75" style="28" customWidth="1"/>
    <col min="4643" max="4862" width="9" style="28"/>
    <col min="4863" max="4863" width="5.625" style="28" customWidth="1"/>
    <col min="4864" max="4864" width="9" style="28" customWidth="1"/>
    <col min="4865" max="4865" width="10.375" style="28" customWidth="1"/>
    <col min="4866" max="4866" width="19.625" style="28" customWidth="1"/>
    <col min="4867" max="4867" width="8" style="28" customWidth="1"/>
    <col min="4868" max="4868" width="20.75" style="28" customWidth="1"/>
    <col min="4869" max="4869" width="11.875" style="28" customWidth="1"/>
    <col min="4870" max="4870" width="9" style="28" customWidth="1"/>
    <col min="4871" max="4871" width="6.75" style="28" customWidth="1"/>
    <col min="4872" max="4877" width="9" style="28" customWidth="1"/>
    <col min="4878" max="4878" width="11.625" style="28" customWidth="1"/>
    <col min="4879" max="4879" width="9.625" style="28" customWidth="1"/>
    <col min="4880" max="4880" width="7.75" style="28" customWidth="1"/>
    <col min="4881" max="4881" width="8.5" style="28" customWidth="1"/>
    <col min="4882" max="4882" width="7.375" style="28" customWidth="1"/>
    <col min="4883" max="4883" width="7.625" style="28" customWidth="1"/>
    <col min="4884" max="4885" width="8" style="28" customWidth="1"/>
    <col min="4886" max="4886" width="11.125" style="28" customWidth="1"/>
    <col min="4887" max="4888" width="11" style="28" customWidth="1"/>
    <col min="4889" max="4889" width="11.5" style="28" customWidth="1"/>
    <col min="4890" max="4893" width="9" style="28" customWidth="1"/>
    <col min="4894" max="4894" width="17.25" style="28" customWidth="1"/>
    <col min="4895" max="4895" width="13.5" style="28" customWidth="1"/>
    <col min="4896" max="4896" width="14.875" style="28" customWidth="1"/>
    <col min="4897" max="4897" width="18.25" style="28" customWidth="1"/>
    <col min="4898" max="4898" width="17.75" style="28" customWidth="1"/>
    <col min="4899" max="5118" width="9" style="28"/>
    <col min="5119" max="5119" width="5.625" style="28" customWidth="1"/>
    <col min="5120" max="5120" width="9" style="28" customWidth="1"/>
    <col min="5121" max="5121" width="10.375" style="28" customWidth="1"/>
    <col min="5122" max="5122" width="19.625" style="28" customWidth="1"/>
    <col min="5123" max="5123" width="8" style="28" customWidth="1"/>
    <col min="5124" max="5124" width="20.75" style="28" customWidth="1"/>
    <col min="5125" max="5125" width="11.875" style="28" customWidth="1"/>
    <col min="5126" max="5126" width="9" style="28" customWidth="1"/>
    <col min="5127" max="5127" width="6.75" style="28" customWidth="1"/>
    <col min="5128" max="5133" width="9" style="28" customWidth="1"/>
    <col min="5134" max="5134" width="11.625" style="28" customWidth="1"/>
    <col min="5135" max="5135" width="9.625" style="28" customWidth="1"/>
    <col min="5136" max="5136" width="7.75" style="28" customWidth="1"/>
    <col min="5137" max="5137" width="8.5" style="28" customWidth="1"/>
    <col min="5138" max="5138" width="7.375" style="28" customWidth="1"/>
    <col min="5139" max="5139" width="7.625" style="28" customWidth="1"/>
    <col min="5140" max="5141" width="8" style="28" customWidth="1"/>
    <col min="5142" max="5142" width="11.125" style="28" customWidth="1"/>
    <col min="5143" max="5144" width="11" style="28" customWidth="1"/>
    <col min="5145" max="5145" width="11.5" style="28" customWidth="1"/>
    <col min="5146" max="5149" width="9" style="28" customWidth="1"/>
    <col min="5150" max="5150" width="17.25" style="28" customWidth="1"/>
    <col min="5151" max="5151" width="13.5" style="28" customWidth="1"/>
    <col min="5152" max="5152" width="14.875" style="28" customWidth="1"/>
    <col min="5153" max="5153" width="18.25" style="28" customWidth="1"/>
    <col min="5154" max="5154" width="17.75" style="28" customWidth="1"/>
    <col min="5155" max="5374" width="9" style="28"/>
    <col min="5375" max="5375" width="5.625" style="28" customWidth="1"/>
    <col min="5376" max="5376" width="9" style="28" customWidth="1"/>
    <col min="5377" max="5377" width="10.375" style="28" customWidth="1"/>
    <col min="5378" max="5378" width="19.625" style="28" customWidth="1"/>
    <col min="5379" max="5379" width="8" style="28" customWidth="1"/>
    <col min="5380" max="5380" width="20.75" style="28" customWidth="1"/>
    <col min="5381" max="5381" width="11.875" style="28" customWidth="1"/>
    <col min="5382" max="5382" width="9" style="28" customWidth="1"/>
    <col min="5383" max="5383" width="6.75" style="28" customWidth="1"/>
    <col min="5384" max="5389" width="9" style="28" customWidth="1"/>
    <col min="5390" max="5390" width="11.625" style="28" customWidth="1"/>
    <col min="5391" max="5391" width="9.625" style="28" customWidth="1"/>
    <col min="5392" max="5392" width="7.75" style="28" customWidth="1"/>
    <col min="5393" max="5393" width="8.5" style="28" customWidth="1"/>
    <col min="5394" max="5394" width="7.375" style="28" customWidth="1"/>
    <col min="5395" max="5395" width="7.625" style="28" customWidth="1"/>
    <col min="5396" max="5397" width="8" style="28" customWidth="1"/>
    <col min="5398" max="5398" width="11.125" style="28" customWidth="1"/>
    <col min="5399" max="5400" width="11" style="28" customWidth="1"/>
    <col min="5401" max="5401" width="11.5" style="28" customWidth="1"/>
    <col min="5402" max="5405" width="9" style="28" customWidth="1"/>
    <col min="5406" max="5406" width="17.25" style="28" customWidth="1"/>
    <col min="5407" max="5407" width="13.5" style="28" customWidth="1"/>
    <col min="5408" max="5408" width="14.875" style="28" customWidth="1"/>
    <col min="5409" max="5409" width="18.25" style="28" customWidth="1"/>
    <col min="5410" max="5410" width="17.75" style="28" customWidth="1"/>
    <col min="5411" max="5630" width="9" style="28"/>
    <col min="5631" max="5631" width="5.625" style="28" customWidth="1"/>
    <col min="5632" max="5632" width="9" style="28" customWidth="1"/>
    <col min="5633" max="5633" width="10.375" style="28" customWidth="1"/>
    <col min="5634" max="5634" width="19.625" style="28" customWidth="1"/>
    <col min="5635" max="5635" width="8" style="28" customWidth="1"/>
    <col min="5636" max="5636" width="20.75" style="28" customWidth="1"/>
    <col min="5637" max="5637" width="11.875" style="28" customWidth="1"/>
    <col min="5638" max="5638" width="9" style="28" customWidth="1"/>
    <col min="5639" max="5639" width="6.75" style="28" customWidth="1"/>
    <col min="5640" max="5645" width="9" style="28" customWidth="1"/>
    <col min="5646" max="5646" width="11.625" style="28" customWidth="1"/>
    <col min="5647" max="5647" width="9.625" style="28" customWidth="1"/>
    <col min="5648" max="5648" width="7.75" style="28" customWidth="1"/>
    <col min="5649" max="5649" width="8.5" style="28" customWidth="1"/>
    <col min="5650" max="5650" width="7.375" style="28" customWidth="1"/>
    <col min="5651" max="5651" width="7.625" style="28" customWidth="1"/>
    <col min="5652" max="5653" width="8" style="28" customWidth="1"/>
    <col min="5654" max="5654" width="11.125" style="28" customWidth="1"/>
    <col min="5655" max="5656" width="11" style="28" customWidth="1"/>
    <col min="5657" max="5657" width="11.5" style="28" customWidth="1"/>
    <col min="5658" max="5661" width="9" style="28" customWidth="1"/>
    <col min="5662" max="5662" width="17.25" style="28" customWidth="1"/>
    <col min="5663" max="5663" width="13.5" style="28" customWidth="1"/>
    <col min="5664" max="5664" width="14.875" style="28" customWidth="1"/>
    <col min="5665" max="5665" width="18.25" style="28" customWidth="1"/>
    <col min="5666" max="5666" width="17.75" style="28" customWidth="1"/>
    <col min="5667" max="5886" width="9" style="28"/>
    <col min="5887" max="5887" width="5.625" style="28" customWidth="1"/>
    <col min="5888" max="5888" width="9" style="28" customWidth="1"/>
    <col min="5889" max="5889" width="10.375" style="28" customWidth="1"/>
    <col min="5890" max="5890" width="19.625" style="28" customWidth="1"/>
    <col min="5891" max="5891" width="8" style="28" customWidth="1"/>
    <col min="5892" max="5892" width="20.75" style="28" customWidth="1"/>
    <col min="5893" max="5893" width="11.875" style="28" customWidth="1"/>
    <col min="5894" max="5894" width="9" style="28" customWidth="1"/>
    <col min="5895" max="5895" width="6.75" style="28" customWidth="1"/>
    <col min="5896" max="5901" width="9" style="28" customWidth="1"/>
    <col min="5902" max="5902" width="11.625" style="28" customWidth="1"/>
    <col min="5903" max="5903" width="9.625" style="28" customWidth="1"/>
    <col min="5904" max="5904" width="7.75" style="28" customWidth="1"/>
    <col min="5905" max="5905" width="8.5" style="28" customWidth="1"/>
    <col min="5906" max="5906" width="7.375" style="28" customWidth="1"/>
    <col min="5907" max="5907" width="7.625" style="28" customWidth="1"/>
    <col min="5908" max="5909" width="8" style="28" customWidth="1"/>
    <col min="5910" max="5910" width="11.125" style="28" customWidth="1"/>
    <col min="5911" max="5912" width="11" style="28" customWidth="1"/>
    <col min="5913" max="5913" width="11.5" style="28" customWidth="1"/>
    <col min="5914" max="5917" width="9" style="28" customWidth="1"/>
    <col min="5918" max="5918" width="17.25" style="28" customWidth="1"/>
    <col min="5919" max="5919" width="13.5" style="28" customWidth="1"/>
    <col min="5920" max="5920" width="14.875" style="28" customWidth="1"/>
    <col min="5921" max="5921" width="18.25" style="28" customWidth="1"/>
    <col min="5922" max="5922" width="17.75" style="28" customWidth="1"/>
    <col min="5923" max="6142" width="9" style="28"/>
    <col min="6143" max="6143" width="5.625" style="28" customWidth="1"/>
    <col min="6144" max="6144" width="9" style="28" customWidth="1"/>
    <col min="6145" max="6145" width="10.375" style="28" customWidth="1"/>
    <col min="6146" max="6146" width="19.625" style="28" customWidth="1"/>
    <col min="6147" max="6147" width="8" style="28" customWidth="1"/>
    <col min="6148" max="6148" width="20.75" style="28" customWidth="1"/>
    <col min="6149" max="6149" width="11.875" style="28" customWidth="1"/>
    <col min="6150" max="6150" width="9" style="28" customWidth="1"/>
    <col min="6151" max="6151" width="6.75" style="28" customWidth="1"/>
    <col min="6152" max="6157" width="9" style="28" customWidth="1"/>
    <col min="6158" max="6158" width="11.625" style="28" customWidth="1"/>
    <col min="6159" max="6159" width="9.625" style="28" customWidth="1"/>
    <col min="6160" max="6160" width="7.75" style="28" customWidth="1"/>
    <col min="6161" max="6161" width="8.5" style="28" customWidth="1"/>
    <col min="6162" max="6162" width="7.375" style="28" customWidth="1"/>
    <col min="6163" max="6163" width="7.625" style="28" customWidth="1"/>
    <col min="6164" max="6165" width="8" style="28" customWidth="1"/>
    <col min="6166" max="6166" width="11.125" style="28" customWidth="1"/>
    <col min="6167" max="6168" width="11" style="28" customWidth="1"/>
    <col min="6169" max="6169" width="11.5" style="28" customWidth="1"/>
    <col min="6170" max="6173" width="9" style="28" customWidth="1"/>
    <col min="6174" max="6174" width="17.25" style="28" customWidth="1"/>
    <col min="6175" max="6175" width="13.5" style="28" customWidth="1"/>
    <col min="6176" max="6176" width="14.875" style="28" customWidth="1"/>
    <col min="6177" max="6177" width="18.25" style="28" customWidth="1"/>
    <col min="6178" max="6178" width="17.75" style="28" customWidth="1"/>
    <col min="6179" max="6398" width="9" style="28"/>
    <col min="6399" max="6399" width="5.625" style="28" customWidth="1"/>
    <col min="6400" max="6400" width="9" style="28" customWidth="1"/>
    <col min="6401" max="6401" width="10.375" style="28" customWidth="1"/>
    <col min="6402" max="6402" width="19.625" style="28" customWidth="1"/>
    <col min="6403" max="6403" width="8" style="28" customWidth="1"/>
    <col min="6404" max="6404" width="20.75" style="28" customWidth="1"/>
    <col min="6405" max="6405" width="11.875" style="28" customWidth="1"/>
    <col min="6406" max="6406" width="9" style="28" customWidth="1"/>
    <col min="6407" max="6407" width="6.75" style="28" customWidth="1"/>
    <col min="6408" max="6413" width="9" style="28" customWidth="1"/>
    <col min="6414" max="6414" width="11.625" style="28" customWidth="1"/>
    <col min="6415" max="6415" width="9.625" style="28" customWidth="1"/>
    <col min="6416" max="6416" width="7.75" style="28" customWidth="1"/>
    <col min="6417" max="6417" width="8.5" style="28" customWidth="1"/>
    <col min="6418" max="6418" width="7.375" style="28" customWidth="1"/>
    <col min="6419" max="6419" width="7.625" style="28" customWidth="1"/>
    <col min="6420" max="6421" width="8" style="28" customWidth="1"/>
    <col min="6422" max="6422" width="11.125" style="28" customWidth="1"/>
    <col min="6423" max="6424" width="11" style="28" customWidth="1"/>
    <col min="6425" max="6425" width="11.5" style="28" customWidth="1"/>
    <col min="6426" max="6429" width="9" style="28" customWidth="1"/>
    <col min="6430" max="6430" width="17.25" style="28" customWidth="1"/>
    <col min="6431" max="6431" width="13.5" style="28" customWidth="1"/>
    <col min="6432" max="6432" width="14.875" style="28" customWidth="1"/>
    <col min="6433" max="6433" width="18.25" style="28" customWidth="1"/>
    <col min="6434" max="6434" width="17.75" style="28" customWidth="1"/>
    <col min="6435" max="6654" width="9" style="28"/>
    <col min="6655" max="6655" width="5.625" style="28" customWidth="1"/>
    <col min="6656" max="6656" width="9" style="28" customWidth="1"/>
    <col min="6657" max="6657" width="10.375" style="28" customWidth="1"/>
    <col min="6658" max="6658" width="19.625" style="28" customWidth="1"/>
    <col min="6659" max="6659" width="8" style="28" customWidth="1"/>
    <col min="6660" max="6660" width="20.75" style="28" customWidth="1"/>
    <col min="6661" max="6661" width="11.875" style="28" customWidth="1"/>
    <col min="6662" max="6662" width="9" style="28" customWidth="1"/>
    <col min="6663" max="6663" width="6.75" style="28" customWidth="1"/>
    <col min="6664" max="6669" width="9" style="28" customWidth="1"/>
    <col min="6670" max="6670" width="11.625" style="28" customWidth="1"/>
    <col min="6671" max="6671" width="9.625" style="28" customWidth="1"/>
    <col min="6672" max="6672" width="7.75" style="28" customWidth="1"/>
    <col min="6673" max="6673" width="8.5" style="28" customWidth="1"/>
    <col min="6674" max="6674" width="7.375" style="28" customWidth="1"/>
    <col min="6675" max="6675" width="7.625" style="28" customWidth="1"/>
    <col min="6676" max="6677" width="8" style="28" customWidth="1"/>
    <col min="6678" max="6678" width="11.125" style="28" customWidth="1"/>
    <col min="6679" max="6680" width="11" style="28" customWidth="1"/>
    <col min="6681" max="6681" width="11.5" style="28" customWidth="1"/>
    <col min="6682" max="6685" width="9" style="28" customWidth="1"/>
    <col min="6686" max="6686" width="17.25" style="28" customWidth="1"/>
    <col min="6687" max="6687" width="13.5" style="28" customWidth="1"/>
    <col min="6688" max="6688" width="14.875" style="28" customWidth="1"/>
    <col min="6689" max="6689" width="18.25" style="28" customWidth="1"/>
    <col min="6690" max="6690" width="17.75" style="28" customWidth="1"/>
    <col min="6691" max="6910" width="9" style="28"/>
    <col min="6911" max="6911" width="5.625" style="28" customWidth="1"/>
    <col min="6912" max="6912" width="9" style="28" customWidth="1"/>
    <col min="6913" max="6913" width="10.375" style="28" customWidth="1"/>
    <col min="6914" max="6914" width="19.625" style="28" customWidth="1"/>
    <col min="6915" max="6915" width="8" style="28" customWidth="1"/>
    <col min="6916" max="6916" width="20.75" style="28" customWidth="1"/>
    <col min="6917" max="6917" width="11.875" style="28" customWidth="1"/>
    <col min="6918" max="6918" width="9" style="28" customWidth="1"/>
    <col min="6919" max="6919" width="6.75" style="28" customWidth="1"/>
    <col min="6920" max="6925" width="9" style="28" customWidth="1"/>
    <col min="6926" max="6926" width="11.625" style="28" customWidth="1"/>
    <col min="6927" max="6927" width="9.625" style="28" customWidth="1"/>
    <col min="6928" max="6928" width="7.75" style="28" customWidth="1"/>
    <col min="6929" max="6929" width="8.5" style="28" customWidth="1"/>
    <col min="6930" max="6930" width="7.375" style="28" customWidth="1"/>
    <col min="6931" max="6931" width="7.625" style="28" customWidth="1"/>
    <col min="6932" max="6933" width="8" style="28" customWidth="1"/>
    <col min="6934" max="6934" width="11.125" style="28" customWidth="1"/>
    <col min="6935" max="6936" width="11" style="28" customWidth="1"/>
    <col min="6937" max="6937" width="11.5" style="28" customWidth="1"/>
    <col min="6938" max="6941" width="9" style="28" customWidth="1"/>
    <col min="6942" max="6942" width="17.25" style="28" customWidth="1"/>
    <col min="6943" max="6943" width="13.5" style="28" customWidth="1"/>
    <col min="6944" max="6944" width="14.875" style="28" customWidth="1"/>
    <col min="6945" max="6945" width="18.25" style="28" customWidth="1"/>
    <col min="6946" max="6946" width="17.75" style="28" customWidth="1"/>
    <col min="6947" max="7166" width="9" style="28"/>
    <col min="7167" max="7167" width="5.625" style="28" customWidth="1"/>
    <col min="7168" max="7168" width="9" style="28" customWidth="1"/>
    <col min="7169" max="7169" width="10.375" style="28" customWidth="1"/>
    <col min="7170" max="7170" width="19.625" style="28" customWidth="1"/>
    <col min="7171" max="7171" width="8" style="28" customWidth="1"/>
    <col min="7172" max="7172" width="20.75" style="28" customWidth="1"/>
    <col min="7173" max="7173" width="11.875" style="28" customWidth="1"/>
    <col min="7174" max="7174" width="9" style="28" customWidth="1"/>
    <col min="7175" max="7175" width="6.75" style="28" customWidth="1"/>
    <col min="7176" max="7181" width="9" style="28" customWidth="1"/>
    <col min="7182" max="7182" width="11.625" style="28" customWidth="1"/>
    <col min="7183" max="7183" width="9.625" style="28" customWidth="1"/>
    <col min="7184" max="7184" width="7.75" style="28" customWidth="1"/>
    <col min="7185" max="7185" width="8.5" style="28" customWidth="1"/>
    <col min="7186" max="7186" width="7.375" style="28" customWidth="1"/>
    <col min="7187" max="7187" width="7.625" style="28" customWidth="1"/>
    <col min="7188" max="7189" width="8" style="28" customWidth="1"/>
    <col min="7190" max="7190" width="11.125" style="28" customWidth="1"/>
    <col min="7191" max="7192" width="11" style="28" customWidth="1"/>
    <col min="7193" max="7193" width="11.5" style="28" customWidth="1"/>
    <col min="7194" max="7197" width="9" style="28" customWidth="1"/>
    <col min="7198" max="7198" width="17.25" style="28" customWidth="1"/>
    <col min="7199" max="7199" width="13.5" style="28" customWidth="1"/>
    <col min="7200" max="7200" width="14.875" style="28" customWidth="1"/>
    <col min="7201" max="7201" width="18.25" style="28" customWidth="1"/>
    <col min="7202" max="7202" width="17.75" style="28" customWidth="1"/>
    <col min="7203" max="7422" width="9" style="28"/>
    <col min="7423" max="7423" width="5.625" style="28" customWidth="1"/>
    <col min="7424" max="7424" width="9" style="28" customWidth="1"/>
    <col min="7425" max="7425" width="10.375" style="28" customWidth="1"/>
    <col min="7426" max="7426" width="19.625" style="28" customWidth="1"/>
    <col min="7427" max="7427" width="8" style="28" customWidth="1"/>
    <col min="7428" max="7428" width="20.75" style="28" customWidth="1"/>
    <col min="7429" max="7429" width="11.875" style="28" customWidth="1"/>
    <col min="7430" max="7430" width="9" style="28" customWidth="1"/>
    <col min="7431" max="7431" width="6.75" style="28" customWidth="1"/>
    <col min="7432" max="7437" width="9" style="28" customWidth="1"/>
    <col min="7438" max="7438" width="11.625" style="28" customWidth="1"/>
    <col min="7439" max="7439" width="9.625" style="28" customWidth="1"/>
    <col min="7440" max="7440" width="7.75" style="28" customWidth="1"/>
    <col min="7441" max="7441" width="8.5" style="28" customWidth="1"/>
    <col min="7442" max="7442" width="7.375" style="28" customWidth="1"/>
    <col min="7443" max="7443" width="7.625" style="28" customWidth="1"/>
    <col min="7444" max="7445" width="8" style="28" customWidth="1"/>
    <col min="7446" max="7446" width="11.125" style="28" customWidth="1"/>
    <col min="7447" max="7448" width="11" style="28" customWidth="1"/>
    <col min="7449" max="7449" width="11.5" style="28" customWidth="1"/>
    <col min="7450" max="7453" width="9" style="28" customWidth="1"/>
    <col min="7454" max="7454" width="17.25" style="28" customWidth="1"/>
    <col min="7455" max="7455" width="13.5" style="28" customWidth="1"/>
    <col min="7456" max="7456" width="14.875" style="28" customWidth="1"/>
    <col min="7457" max="7457" width="18.25" style="28" customWidth="1"/>
    <col min="7458" max="7458" width="17.75" style="28" customWidth="1"/>
    <col min="7459" max="7678" width="9" style="28"/>
    <col min="7679" max="7679" width="5.625" style="28" customWidth="1"/>
    <col min="7680" max="7680" width="9" style="28" customWidth="1"/>
    <col min="7681" max="7681" width="10.375" style="28" customWidth="1"/>
    <col min="7682" max="7682" width="19.625" style="28" customWidth="1"/>
    <col min="7683" max="7683" width="8" style="28" customWidth="1"/>
    <col min="7684" max="7684" width="20.75" style="28" customWidth="1"/>
    <col min="7685" max="7685" width="11.875" style="28" customWidth="1"/>
    <col min="7686" max="7686" width="9" style="28" customWidth="1"/>
    <col min="7687" max="7687" width="6.75" style="28" customWidth="1"/>
    <col min="7688" max="7693" width="9" style="28" customWidth="1"/>
    <col min="7694" max="7694" width="11.625" style="28" customWidth="1"/>
    <col min="7695" max="7695" width="9.625" style="28" customWidth="1"/>
    <col min="7696" max="7696" width="7.75" style="28" customWidth="1"/>
    <col min="7697" max="7697" width="8.5" style="28" customWidth="1"/>
    <col min="7698" max="7698" width="7.375" style="28" customWidth="1"/>
    <col min="7699" max="7699" width="7.625" style="28" customWidth="1"/>
    <col min="7700" max="7701" width="8" style="28" customWidth="1"/>
    <col min="7702" max="7702" width="11.125" style="28" customWidth="1"/>
    <col min="7703" max="7704" width="11" style="28" customWidth="1"/>
    <col min="7705" max="7705" width="11.5" style="28" customWidth="1"/>
    <col min="7706" max="7709" width="9" style="28" customWidth="1"/>
    <col min="7710" max="7710" width="17.25" style="28" customWidth="1"/>
    <col min="7711" max="7711" width="13.5" style="28" customWidth="1"/>
    <col min="7712" max="7712" width="14.875" style="28" customWidth="1"/>
    <col min="7713" max="7713" width="18.25" style="28" customWidth="1"/>
    <col min="7714" max="7714" width="17.75" style="28" customWidth="1"/>
    <col min="7715" max="7934" width="9" style="28"/>
    <col min="7935" max="7935" width="5.625" style="28" customWidth="1"/>
    <col min="7936" max="7936" width="9" style="28" customWidth="1"/>
    <col min="7937" max="7937" width="10.375" style="28" customWidth="1"/>
    <col min="7938" max="7938" width="19.625" style="28" customWidth="1"/>
    <col min="7939" max="7939" width="8" style="28" customWidth="1"/>
    <col min="7940" max="7940" width="20.75" style="28" customWidth="1"/>
    <col min="7941" max="7941" width="11.875" style="28" customWidth="1"/>
    <col min="7942" max="7942" width="9" style="28" customWidth="1"/>
    <col min="7943" max="7943" width="6.75" style="28" customWidth="1"/>
    <col min="7944" max="7949" width="9" style="28" customWidth="1"/>
    <col min="7950" max="7950" width="11.625" style="28" customWidth="1"/>
    <col min="7951" max="7951" width="9.625" style="28" customWidth="1"/>
    <col min="7952" max="7952" width="7.75" style="28" customWidth="1"/>
    <col min="7953" max="7953" width="8.5" style="28" customWidth="1"/>
    <col min="7954" max="7954" width="7.375" style="28" customWidth="1"/>
    <col min="7955" max="7955" width="7.625" style="28" customWidth="1"/>
    <col min="7956" max="7957" width="8" style="28" customWidth="1"/>
    <col min="7958" max="7958" width="11.125" style="28" customWidth="1"/>
    <col min="7959" max="7960" width="11" style="28" customWidth="1"/>
    <col min="7961" max="7961" width="11.5" style="28" customWidth="1"/>
    <col min="7962" max="7965" width="9" style="28" customWidth="1"/>
    <col min="7966" max="7966" width="17.25" style="28" customWidth="1"/>
    <col min="7967" max="7967" width="13.5" style="28" customWidth="1"/>
    <col min="7968" max="7968" width="14.875" style="28" customWidth="1"/>
    <col min="7969" max="7969" width="18.25" style="28" customWidth="1"/>
    <col min="7970" max="7970" width="17.75" style="28" customWidth="1"/>
    <col min="7971" max="8190" width="9" style="28"/>
    <col min="8191" max="8191" width="5.625" style="28" customWidth="1"/>
    <col min="8192" max="8192" width="9" style="28" customWidth="1"/>
    <col min="8193" max="8193" width="10.375" style="28" customWidth="1"/>
    <col min="8194" max="8194" width="19.625" style="28" customWidth="1"/>
    <col min="8195" max="8195" width="8" style="28" customWidth="1"/>
    <col min="8196" max="8196" width="20.75" style="28" customWidth="1"/>
    <col min="8197" max="8197" width="11.875" style="28" customWidth="1"/>
    <col min="8198" max="8198" width="9" style="28" customWidth="1"/>
    <col min="8199" max="8199" width="6.75" style="28" customWidth="1"/>
    <col min="8200" max="8205" width="9" style="28" customWidth="1"/>
    <col min="8206" max="8206" width="11.625" style="28" customWidth="1"/>
    <col min="8207" max="8207" width="9.625" style="28" customWidth="1"/>
    <col min="8208" max="8208" width="7.75" style="28" customWidth="1"/>
    <col min="8209" max="8209" width="8.5" style="28" customWidth="1"/>
    <col min="8210" max="8210" width="7.375" style="28" customWidth="1"/>
    <col min="8211" max="8211" width="7.625" style="28" customWidth="1"/>
    <col min="8212" max="8213" width="8" style="28" customWidth="1"/>
    <col min="8214" max="8214" width="11.125" style="28" customWidth="1"/>
    <col min="8215" max="8216" width="11" style="28" customWidth="1"/>
    <col min="8217" max="8217" width="11.5" style="28" customWidth="1"/>
    <col min="8218" max="8221" width="9" style="28" customWidth="1"/>
    <col min="8222" max="8222" width="17.25" style="28" customWidth="1"/>
    <col min="8223" max="8223" width="13.5" style="28" customWidth="1"/>
    <col min="8224" max="8224" width="14.875" style="28" customWidth="1"/>
    <col min="8225" max="8225" width="18.25" style="28" customWidth="1"/>
    <col min="8226" max="8226" width="17.75" style="28" customWidth="1"/>
    <col min="8227" max="8446" width="9" style="28"/>
    <col min="8447" max="8447" width="5.625" style="28" customWidth="1"/>
    <col min="8448" max="8448" width="9" style="28" customWidth="1"/>
    <col min="8449" max="8449" width="10.375" style="28" customWidth="1"/>
    <col min="8450" max="8450" width="19.625" style="28" customWidth="1"/>
    <col min="8451" max="8451" width="8" style="28" customWidth="1"/>
    <col min="8452" max="8452" width="20.75" style="28" customWidth="1"/>
    <col min="8453" max="8453" width="11.875" style="28" customWidth="1"/>
    <col min="8454" max="8454" width="9" style="28" customWidth="1"/>
    <col min="8455" max="8455" width="6.75" style="28" customWidth="1"/>
    <col min="8456" max="8461" width="9" style="28" customWidth="1"/>
    <col min="8462" max="8462" width="11.625" style="28" customWidth="1"/>
    <col min="8463" max="8463" width="9.625" style="28" customWidth="1"/>
    <col min="8464" max="8464" width="7.75" style="28" customWidth="1"/>
    <col min="8465" max="8465" width="8.5" style="28" customWidth="1"/>
    <col min="8466" max="8466" width="7.375" style="28" customWidth="1"/>
    <col min="8467" max="8467" width="7.625" style="28" customWidth="1"/>
    <col min="8468" max="8469" width="8" style="28" customWidth="1"/>
    <col min="8470" max="8470" width="11.125" style="28" customWidth="1"/>
    <col min="8471" max="8472" width="11" style="28" customWidth="1"/>
    <col min="8473" max="8473" width="11.5" style="28" customWidth="1"/>
    <col min="8474" max="8477" width="9" style="28" customWidth="1"/>
    <col min="8478" max="8478" width="17.25" style="28" customWidth="1"/>
    <col min="8479" max="8479" width="13.5" style="28" customWidth="1"/>
    <col min="8480" max="8480" width="14.875" style="28" customWidth="1"/>
    <col min="8481" max="8481" width="18.25" style="28" customWidth="1"/>
    <col min="8482" max="8482" width="17.75" style="28" customWidth="1"/>
    <col min="8483" max="8702" width="9" style="28"/>
    <col min="8703" max="8703" width="5.625" style="28" customWidth="1"/>
    <col min="8704" max="8704" width="9" style="28" customWidth="1"/>
    <col min="8705" max="8705" width="10.375" style="28" customWidth="1"/>
    <col min="8706" max="8706" width="19.625" style="28" customWidth="1"/>
    <col min="8707" max="8707" width="8" style="28" customWidth="1"/>
    <col min="8708" max="8708" width="20.75" style="28" customWidth="1"/>
    <col min="8709" max="8709" width="11.875" style="28" customWidth="1"/>
    <col min="8710" max="8710" width="9" style="28" customWidth="1"/>
    <col min="8711" max="8711" width="6.75" style="28" customWidth="1"/>
    <col min="8712" max="8717" width="9" style="28" customWidth="1"/>
    <col min="8718" max="8718" width="11.625" style="28" customWidth="1"/>
    <col min="8719" max="8719" width="9.625" style="28" customWidth="1"/>
    <col min="8720" max="8720" width="7.75" style="28" customWidth="1"/>
    <col min="8721" max="8721" width="8.5" style="28" customWidth="1"/>
    <col min="8722" max="8722" width="7.375" style="28" customWidth="1"/>
    <col min="8723" max="8723" width="7.625" style="28" customWidth="1"/>
    <col min="8724" max="8725" width="8" style="28" customWidth="1"/>
    <col min="8726" max="8726" width="11.125" style="28" customWidth="1"/>
    <col min="8727" max="8728" width="11" style="28" customWidth="1"/>
    <col min="8729" max="8729" width="11.5" style="28" customWidth="1"/>
    <col min="8730" max="8733" width="9" style="28" customWidth="1"/>
    <col min="8734" max="8734" width="17.25" style="28" customWidth="1"/>
    <col min="8735" max="8735" width="13.5" style="28" customWidth="1"/>
    <col min="8736" max="8736" width="14.875" style="28" customWidth="1"/>
    <col min="8737" max="8737" width="18.25" style="28" customWidth="1"/>
    <col min="8738" max="8738" width="17.75" style="28" customWidth="1"/>
    <col min="8739" max="8958" width="9" style="28"/>
    <col min="8959" max="8959" width="5.625" style="28" customWidth="1"/>
    <col min="8960" max="8960" width="9" style="28" customWidth="1"/>
    <col min="8961" max="8961" width="10.375" style="28" customWidth="1"/>
    <col min="8962" max="8962" width="19.625" style="28" customWidth="1"/>
    <col min="8963" max="8963" width="8" style="28" customWidth="1"/>
    <col min="8964" max="8964" width="20.75" style="28" customWidth="1"/>
    <col min="8965" max="8965" width="11.875" style="28" customWidth="1"/>
    <col min="8966" max="8966" width="9" style="28" customWidth="1"/>
    <col min="8967" max="8967" width="6.75" style="28" customWidth="1"/>
    <col min="8968" max="8973" width="9" style="28" customWidth="1"/>
    <col min="8974" max="8974" width="11.625" style="28" customWidth="1"/>
    <col min="8975" max="8975" width="9.625" style="28" customWidth="1"/>
    <col min="8976" max="8976" width="7.75" style="28" customWidth="1"/>
    <col min="8977" max="8977" width="8.5" style="28" customWidth="1"/>
    <col min="8978" max="8978" width="7.375" style="28" customWidth="1"/>
    <col min="8979" max="8979" width="7.625" style="28" customWidth="1"/>
    <col min="8980" max="8981" width="8" style="28" customWidth="1"/>
    <col min="8982" max="8982" width="11.125" style="28" customWidth="1"/>
    <col min="8983" max="8984" width="11" style="28" customWidth="1"/>
    <col min="8985" max="8985" width="11.5" style="28" customWidth="1"/>
    <col min="8986" max="8989" width="9" style="28" customWidth="1"/>
    <col min="8990" max="8990" width="17.25" style="28" customWidth="1"/>
    <col min="8991" max="8991" width="13.5" style="28" customWidth="1"/>
    <col min="8992" max="8992" width="14.875" style="28" customWidth="1"/>
    <col min="8993" max="8993" width="18.25" style="28" customWidth="1"/>
    <col min="8994" max="8994" width="17.75" style="28" customWidth="1"/>
    <col min="8995" max="9214" width="9" style="28"/>
    <col min="9215" max="9215" width="5.625" style="28" customWidth="1"/>
    <col min="9216" max="9216" width="9" style="28" customWidth="1"/>
    <col min="9217" max="9217" width="10.375" style="28" customWidth="1"/>
    <col min="9218" max="9218" width="19.625" style="28" customWidth="1"/>
    <col min="9219" max="9219" width="8" style="28" customWidth="1"/>
    <col min="9220" max="9220" width="20.75" style="28" customWidth="1"/>
    <col min="9221" max="9221" width="11.875" style="28" customWidth="1"/>
    <col min="9222" max="9222" width="9" style="28" customWidth="1"/>
    <col min="9223" max="9223" width="6.75" style="28" customWidth="1"/>
    <col min="9224" max="9229" width="9" style="28" customWidth="1"/>
    <col min="9230" max="9230" width="11.625" style="28" customWidth="1"/>
    <col min="9231" max="9231" width="9.625" style="28" customWidth="1"/>
    <col min="9232" max="9232" width="7.75" style="28" customWidth="1"/>
    <col min="9233" max="9233" width="8.5" style="28" customWidth="1"/>
    <col min="9234" max="9234" width="7.375" style="28" customWidth="1"/>
    <col min="9235" max="9235" width="7.625" style="28" customWidth="1"/>
    <col min="9236" max="9237" width="8" style="28" customWidth="1"/>
    <col min="9238" max="9238" width="11.125" style="28" customWidth="1"/>
    <col min="9239" max="9240" width="11" style="28" customWidth="1"/>
    <col min="9241" max="9241" width="11.5" style="28" customWidth="1"/>
    <col min="9242" max="9245" width="9" style="28" customWidth="1"/>
    <col min="9246" max="9246" width="17.25" style="28" customWidth="1"/>
    <col min="9247" max="9247" width="13.5" style="28" customWidth="1"/>
    <col min="9248" max="9248" width="14.875" style="28" customWidth="1"/>
    <col min="9249" max="9249" width="18.25" style="28" customWidth="1"/>
    <col min="9250" max="9250" width="17.75" style="28" customWidth="1"/>
    <col min="9251" max="9470" width="9" style="28"/>
    <col min="9471" max="9471" width="5.625" style="28" customWidth="1"/>
    <col min="9472" max="9472" width="9" style="28" customWidth="1"/>
    <col min="9473" max="9473" width="10.375" style="28" customWidth="1"/>
    <col min="9474" max="9474" width="19.625" style="28" customWidth="1"/>
    <col min="9475" max="9475" width="8" style="28" customWidth="1"/>
    <col min="9476" max="9476" width="20.75" style="28" customWidth="1"/>
    <col min="9477" max="9477" width="11.875" style="28" customWidth="1"/>
    <col min="9478" max="9478" width="9" style="28" customWidth="1"/>
    <col min="9479" max="9479" width="6.75" style="28" customWidth="1"/>
    <col min="9480" max="9485" width="9" style="28" customWidth="1"/>
    <col min="9486" max="9486" width="11.625" style="28" customWidth="1"/>
    <col min="9487" max="9487" width="9.625" style="28" customWidth="1"/>
    <col min="9488" max="9488" width="7.75" style="28" customWidth="1"/>
    <col min="9489" max="9489" width="8.5" style="28" customWidth="1"/>
    <col min="9490" max="9490" width="7.375" style="28" customWidth="1"/>
    <col min="9491" max="9491" width="7.625" style="28" customWidth="1"/>
    <col min="9492" max="9493" width="8" style="28" customWidth="1"/>
    <col min="9494" max="9494" width="11.125" style="28" customWidth="1"/>
    <col min="9495" max="9496" width="11" style="28" customWidth="1"/>
    <col min="9497" max="9497" width="11.5" style="28" customWidth="1"/>
    <col min="9498" max="9501" width="9" style="28" customWidth="1"/>
    <col min="9502" max="9502" width="17.25" style="28" customWidth="1"/>
    <col min="9503" max="9503" width="13.5" style="28" customWidth="1"/>
    <col min="9504" max="9504" width="14.875" style="28" customWidth="1"/>
    <col min="9505" max="9505" width="18.25" style="28" customWidth="1"/>
    <col min="9506" max="9506" width="17.75" style="28" customWidth="1"/>
    <col min="9507" max="9726" width="9" style="28"/>
    <col min="9727" max="9727" width="5.625" style="28" customWidth="1"/>
    <col min="9728" max="9728" width="9" style="28" customWidth="1"/>
    <col min="9729" max="9729" width="10.375" style="28" customWidth="1"/>
    <col min="9730" max="9730" width="19.625" style="28" customWidth="1"/>
    <col min="9731" max="9731" width="8" style="28" customWidth="1"/>
    <col min="9732" max="9732" width="20.75" style="28" customWidth="1"/>
    <col min="9733" max="9733" width="11.875" style="28" customWidth="1"/>
    <col min="9734" max="9734" width="9" style="28" customWidth="1"/>
    <col min="9735" max="9735" width="6.75" style="28" customWidth="1"/>
    <col min="9736" max="9741" width="9" style="28" customWidth="1"/>
    <col min="9742" max="9742" width="11.625" style="28" customWidth="1"/>
    <col min="9743" max="9743" width="9.625" style="28" customWidth="1"/>
    <col min="9744" max="9744" width="7.75" style="28" customWidth="1"/>
    <col min="9745" max="9745" width="8.5" style="28" customWidth="1"/>
    <col min="9746" max="9746" width="7.375" style="28" customWidth="1"/>
    <col min="9747" max="9747" width="7.625" style="28" customWidth="1"/>
    <col min="9748" max="9749" width="8" style="28" customWidth="1"/>
    <col min="9750" max="9750" width="11.125" style="28" customWidth="1"/>
    <col min="9751" max="9752" width="11" style="28" customWidth="1"/>
    <col min="9753" max="9753" width="11.5" style="28" customWidth="1"/>
    <col min="9754" max="9757" width="9" style="28" customWidth="1"/>
    <col min="9758" max="9758" width="17.25" style="28" customWidth="1"/>
    <col min="9759" max="9759" width="13.5" style="28" customWidth="1"/>
    <col min="9760" max="9760" width="14.875" style="28" customWidth="1"/>
    <col min="9761" max="9761" width="18.25" style="28" customWidth="1"/>
    <col min="9762" max="9762" width="17.75" style="28" customWidth="1"/>
    <col min="9763" max="9982" width="9" style="28"/>
    <col min="9983" max="9983" width="5.625" style="28" customWidth="1"/>
    <col min="9984" max="9984" width="9" style="28" customWidth="1"/>
    <col min="9985" max="9985" width="10.375" style="28" customWidth="1"/>
    <col min="9986" max="9986" width="19.625" style="28" customWidth="1"/>
    <col min="9987" max="9987" width="8" style="28" customWidth="1"/>
    <col min="9988" max="9988" width="20.75" style="28" customWidth="1"/>
    <col min="9989" max="9989" width="11.875" style="28" customWidth="1"/>
    <col min="9990" max="9990" width="9" style="28" customWidth="1"/>
    <col min="9991" max="9991" width="6.75" style="28" customWidth="1"/>
    <col min="9992" max="9997" width="9" style="28" customWidth="1"/>
    <col min="9998" max="9998" width="11.625" style="28" customWidth="1"/>
    <col min="9999" max="9999" width="9.625" style="28" customWidth="1"/>
    <col min="10000" max="10000" width="7.75" style="28" customWidth="1"/>
    <col min="10001" max="10001" width="8.5" style="28" customWidth="1"/>
    <col min="10002" max="10002" width="7.375" style="28" customWidth="1"/>
    <col min="10003" max="10003" width="7.625" style="28" customWidth="1"/>
    <col min="10004" max="10005" width="8" style="28" customWidth="1"/>
    <col min="10006" max="10006" width="11.125" style="28" customWidth="1"/>
    <col min="10007" max="10008" width="11" style="28" customWidth="1"/>
    <col min="10009" max="10009" width="11.5" style="28" customWidth="1"/>
    <col min="10010" max="10013" width="9" style="28" customWidth="1"/>
    <col min="10014" max="10014" width="17.25" style="28" customWidth="1"/>
    <col min="10015" max="10015" width="13.5" style="28" customWidth="1"/>
    <col min="10016" max="10016" width="14.875" style="28" customWidth="1"/>
    <col min="10017" max="10017" width="18.25" style="28" customWidth="1"/>
    <col min="10018" max="10018" width="17.75" style="28" customWidth="1"/>
    <col min="10019" max="10238" width="9" style="28"/>
    <col min="10239" max="10239" width="5.625" style="28" customWidth="1"/>
    <col min="10240" max="10240" width="9" style="28" customWidth="1"/>
    <col min="10241" max="10241" width="10.375" style="28" customWidth="1"/>
    <col min="10242" max="10242" width="19.625" style="28" customWidth="1"/>
    <col min="10243" max="10243" width="8" style="28" customWidth="1"/>
    <col min="10244" max="10244" width="20.75" style="28" customWidth="1"/>
    <col min="10245" max="10245" width="11.875" style="28" customWidth="1"/>
    <col min="10246" max="10246" width="9" style="28" customWidth="1"/>
    <col min="10247" max="10247" width="6.75" style="28" customWidth="1"/>
    <col min="10248" max="10253" width="9" style="28" customWidth="1"/>
    <col min="10254" max="10254" width="11.625" style="28" customWidth="1"/>
    <col min="10255" max="10255" width="9.625" style="28" customWidth="1"/>
    <col min="10256" max="10256" width="7.75" style="28" customWidth="1"/>
    <col min="10257" max="10257" width="8.5" style="28" customWidth="1"/>
    <col min="10258" max="10258" width="7.375" style="28" customWidth="1"/>
    <col min="10259" max="10259" width="7.625" style="28" customWidth="1"/>
    <col min="10260" max="10261" width="8" style="28" customWidth="1"/>
    <col min="10262" max="10262" width="11.125" style="28" customWidth="1"/>
    <col min="10263" max="10264" width="11" style="28" customWidth="1"/>
    <col min="10265" max="10265" width="11.5" style="28" customWidth="1"/>
    <col min="10266" max="10269" width="9" style="28" customWidth="1"/>
    <col min="10270" max="10270" width="17.25" style="28" customWidth="1"/>
    <col min="10271" max="10271" width="13.5" style="28" customWidth="1"/>
    <col min="10272" max="10272" width="14.875" style="28" customWidth="1"/>
    <col min="10273" max="10273" width="18.25" style="28" customWidth="1"/>
    <col min="10274" max="10274" width="17.75" style="28" customWidth="1"/>
    <col min="10275" max="10494" width="9" style="28"/>
    <col min="10495" max="10495" width="5.625" style="28" customWidth="1"/>
    <col min="10496" max="10496" width="9" style="28" customWidth="1"/>
    <col min="10497" max="10497" width="10.375" style="28" customWidth="1"/>
    <col min="10498" max="10498" width="19.625" style="28" customWidth="1"/>
    <col min="10499" max="10499" width="8" style="28" customWidth="1"/>
    <col min="10500" max="10500" width="20.75" style="28" customWidth="1"/>
    <col min="10501" max="10501" width="11.875" style="28" customWidth="1"/>
    <col min="10502" max="10502" width="9" style="28" customWidth="1"/>
    <col min="10503" max="10503" width="6.75" style="28" customWidth="1"/>
    <col min="10504" max="10509" width="9" style="28" customWidth="1"/>
    <col min="10510" max="10510" width="11.625" style="28" customWidth="1"/>
    <col min="10511" max="10511" width="9.625" style="28" customWidth="1"/>
    <col min="10512" max="10512" width="7.75" style="28" customWidth="1"/>
    <col min="10513" max="10513" width="8.5" style="28" customWidth="1"/>
    <col min="10514" max="10514" width="7.375" style="28" customWidth="1"/>
    <col min="10515" max="10515" width="7.625" style="28" customWidth="1"/>
    <col min="10516" max="10517" width="8" style="28" customWidth="1"/>
    <col min="10518" max="10518" width="11.125" style="28" customWidth="1"/>
    <col min="10519" max="10520" width="11" style="28" customWidth="1"/>
    <col min="10521" max="10521" width="11.5" style="28" customWidth="1"/>
    <col min="10522" max="10525" width="9" style="28" customWidth="1"/>
    <col min="10526" max="10526" width="17.25" style="28" customWidth="1"/>
    <col min="10527" max="10527" width="13.5" style="28" customWidth="1"/>
    <col min="10528" max="10528" width="14.875" style="28" customWidth="1"/>
    <col min="10529" max="10529" width="18.25" style="28" customWidth="1"/>
    <col min="10530" max="10530" width="17.75" style="28" customWidth="1"/>
    <col min="10531" max="10750" width="9" style="28"/>
    <col min="10751" max="10751" width="5.625" style="28" customWidth="1"/>
    <col min="10752" max="10752" width="9" style="28" customWidth="1"/>
    <col min="10753" max="10753" width="10.375" style="28" customWidth="1"/>
    <col min="10754" max="10754" width="19.625" style="28" customWidth="1"/>
    <col min="10755" max="10755" width="8" style="28" customWidth="1"/>
    <col min="10756" max="10756" width="20.75" style="28" customWidth="1"/>
    <col min="10757" max="10757" width="11.875" style="28" customWidth="1"/>
    <col min="10758" max="10758" width="9" style="28" customWidth="1"/>
    <col min="10759" max="10759" width="6.75" style="28" customWidth="1"/>
    <col min="10760" max="10765" width="9" style="28" customWidth="1"/>
    <col min="10766" max="10766" width="11.625" style="28" customWidth="1"/>
    <col min="10767" max="10767" width="9.625" style="28" customWidth="1"/>
    <col min="10768" max="10768" width="7.75" style="28" customWidth="1"/>
    <col min="10769" max="10769" width="8.5" style="28" customWidth="1"/>
    <col min="10770" max="10770" width="7.375" style="28" customWidth="1"/>
    <col min="10771" max="10771" width="7.625" style="28" customWidth="1"/>
    <col min="10772" max="10773" width="8" style="28" customWidth="1"/>
    <col min="10774" max="10774" width="11.125" style="28" customWidth="1"/>
    <col min="10775" max="10776" width="11" style="28" customWidth="1"/>
    <col min="10777" max="10777" width="11.5" style="28" customWidth="1"/>
    <col min="10778" max="10781" width="9" style="28" customWidth="1"/>
    <col min="10782" max="10782" width="17.25" style="28" customWidth="1"/>
    <col min="10783" max="10783" width="13.5" style="28" customWidth="1"/>
    <col min="10784" max="10784" width="14.875" style="28" customWidth="1"/>
    <col min="10785" max="10785" width="18.25" style="28" customWidth="1"/>
    <col min="10786" max="10786" width="17.75" style="28" customWidth="1"/>
    <col min="10787" max="11006" width="9" style="28"/>
    <col min="11007" max="11007" width="5.625" style="28" customWidth="1"/>
    <col min="11008" max="11008" width="9" style="28" customWidth="1"/>
    <col min="11009" max="11009" width="10.375" style="28" customWidth="1"/>
    <col min="11010" max="11010" width="19.625" style="28" customWidth="1"/>
    <col min="11011" max="11011" width="8" style="28" customWidth="1"/>
    <col min="11012" max="11012" width="20.75" style="28" customWidth="1"/>
    <col min="11013" max="11013" width="11.875" style="28" customWidth="1"/>
    <col min="11014" max="11014" width="9" style="28" customWidth="1"/>
    <col min="11015" max="11015" width="6.75" style="28" customWidth="1"/>
    <col min="11016" max="11021" width="9" style="28" customWidth="1"/>
    <col min="11022" max="11022" width="11.625" style="28" customWidth="1"/>
    <col min="11023" max="11023" width="9.625" style="28" customWidth="1"/>
    <col min="11024" max="11024" width="7.75" style="28" customWidth="1"/>
    <col min="11025" max="11025" width="8.5" style="28" customWidth="1"/>
    <col min="11026" max="11026" width="7.375" style="28" customWidth="1"/>
    <col min="11027" max="11027" width="7.625" style="28" customWidth="1"/>
    <col min="11028" max="11029" width="8" style="28" customWidth="1"/>
    <col min="11030" max="11030" width="11.125" style="28" customWidth="1"/>
    <col min="11031" max="11032" width="11" style="28" customWidth="1"/>
    <col min="11033" max="11033" width="11.5" style="28" customWidth="1"/>
    <col min="11034" max="11037" width="9" style="28" customWidth="1"/>
    <col min="11038" max="11038" width="17.25" style="28" customWidth="1"/>
    <col min="11039" max="11039" width="13.5" style="28" customWidth="1"/>
    <col min="11040" max="11040" width="14.875" style="28" customWidth="1"/>
    <col min="11041" max="11041" width="18.25" style="28" customWidth="1"/>
    <col min="11042" max="11042" width="17.75" style="28" customWidth="1"/>
    <col min="11043" max="11262" width="9" style="28"/>
    <col min="11263" max="11263" width="5.625" style="28" customWidth="1"/>
    <col min="11264" max="11264" width="9" style="28" customWidth="1"/>
    <col min="11265" max="11265" width="10.375" style="28" customWidth="1"/>
    <col min="11266" max="11266" width="19.625" style="28" customWidth="1"/>
    <col min="11267" max="11267" width="8" style="28" customWidth="1"/>
    <col min="11268" max="11268" width="20.75" style="28" customWidth="1"/>
    <col min="11269" max="11269" width="11.875" style="28" customWidth="1"/>
    <col min="11270" max="11270" width="9" style="28" customWidth="1"/>
    <col min="11271" max="11271" width="6.75" style="28" customWidth="1"/>
    <col min="11272" max="11277" width="9" style="28" customWidth="1"/>
    <col min="11278" max="11278" width="11.625" style="28" customWidth="1"/>
    <col min="11279" max="11279" width="9.625" style="28" customWidth="1"/>
    <col min="11280" max="11280" width="7.75" style="28" customWidth="1"/>
    <col min="11281" max="11281" width="8.5" style="28" customWidth="1"/>
    <col min="11282" max="11282" width="7.375" style="28" customWidth="1"/>
    <col min="11283" max="11283" width="7.625" style="28" customWidth="1"/>
    <col min="11284" max="11285" width="8" style="28" customWidth="1"/>
    <col min="11286" max="11286" width="11.125" style="28" customWidth="1"/>
    <col min="11287" max="11288" width="11" style="28" customWidth="1"/>
    <col min="11289" max="11289" width="11.5" style="28" customWidth="1"/>
    <col min="11290" max="11293" width="9" style="28" customWidth="1"/>
    <col min="11294" max="11294" width="17.25" style="28" customWidth="1"/>
    <col min="11295" max="11295" width="13.5" style="28" customWidth="1"/>
    <col min="11296" max="11296" width="14.875" style="28" customWidth="1"/>
    <col min="11297" max="11297" width="18.25" style="28" customWidth="1"/>
    <col min="11298" max="11298" width="17.75" style="28" customWidth="1"/>
    <col min="11299" max="11518" width="9" style="28"/>
    <col min="11519" max="11519" width="5.625" style="28" customWidth="1"/>
    <col min="11520" max="11520" width="9" style="28" customWidth="1"/>
    <col min="11521" max="11521" width="10.375" style="28" customWidth="1"/>
    <col min="11522" max="11522" width="19.625" style="28" customWidth="1"/>
    <col min="11523" max="11523" width="8" style="28" customWidth="1"/>
    <col min="11524" max="11524" width="20.75" style="28" customWidth="1"/>
    <col min="11525" max="11525" width="11.875" style="28" customWidth="1"/>
    <col min="11526" max="11526" width="9" style="28" customWidth="1"/>
    <col min="11527" max="11527" width="6.75" style="28" customWidth="1"/>
    <col min="11528" max="11533" width="9" style="28" customWidth="1"/>
    <col min="11534" max="11534" width="11.625" style="28" customWidth="1"/>
    <col min="11535" max="11535" width="9.625" style="28" customWidth="1"/>
    <col min="11536" max="11536" width="7.75" style="28" customWidth="1"/>
    <col min="11537" max="11537" width="8.5" style="28" customWidth="1"/>
    <col min="11538" max="11538" width="7.375" style="28" customWidth="1"/>
    <col min="11539" max="11539" width="7.625" style="28" customWidth="1"/>
    <col min="11540" max="11541" width="8" style="28" customWidth="1"/>
    <col min="11542" max="11542" width="11.125" style="28" customWidth="1"/>
    <col min="11543" max="11544" width="11" style="28" customWidth="1"/>
    <col min="11545" max="11545" width="11.5" style="28" customWidth="1"/>
    <col min="11546" max="11549" width="9" style="28" customWidth="1"/>
    <col min="11550" max="11550" width="17.25" style="28" customWidth="1"/>
    <col min="11551" max="11551" width="13.5" style="28" customWidth="1"/>
    <col min="11552" max="11552" width="14.875" style="28" customWidth="1"/>
    <col min="11553" max="11553" width="18.25" style="28" customWidth="1"/>
    <col min="11554" max="11554" width="17.75" style="28" customWidth="1"/>
    <col min="11555" max="11774" width="9" style="28"/>
    <col min="11775" max="11775" width="5.625" style="28" customWidth="1"/>
    <col min="11776" max="11776" width="9" style="28" customWidth="1"/>
    <col min="11777" max="11777" width="10.375" style="28" customWidth="1"/>
    <col min="11778" max="11778" width="19.625" style="28" customWidth="1"/>
    <col min="11779" max="11779" width="8" style="28" customWidth="1"/>
    <col min="11780" max="11780" width="20.75" style="28" customWidth="1"/>
    <col min="11781" max="11781" width="11.875" style="28" customWidth="1"/>
    <col min="11782" max="11782" width="9" style="28" customWidth="1"/>
    <col min="11783" max="11783" width="6.75" style="28" customWidth="1"/>
    <col min="11784" max="11789" width="9" style="28" customWidth="1"/>
    <col min="11790" max="11790" width="11.625" style="28" customWidth="1"/>
    <col min="11791" max="11791" width="9.625" style="28" customWidth="1"/>
    <col min="11792" max="11792" width="7.75" style="28" customWidth="1"/>
    <col min="11793" max="11793" width="8.5" style="28" customWidth="1"/>
    <col min="11794" max="11794" width="7.375" style="28" customWidth="1"/>
    <col min="11795" max="11795" width="7.625" style="28" customWidth="1"/>
    <col min="11796" max="11797" width="8" style="28" customWidth="1"/>
    <col min="11798" max="11798" width="11.125" style="28" customWidth="1"/>
    <col min="11799" max="11800" width="11" style="28" customWidth="1"/>
    <col min="11801" max="11801" width="11.5" style="28" customWidth="1"/>
    <col min="11802" max="11805" width="9" style="28" customWidth="1"/>
    <col min="11806" max="11806" width="17.25" style="28" customWidth="1"/>
    <col min="11807" max="11807" width="13.5" style="28" customWidth="1"/>
    <col min="11808" max="11808" width="14.875" style="28" customWidth="1"/>
    <col min="11809" max="11809" width="18.25" style="28" customWidth="1"/>
    <col min="11810" max="11810" width="17.75" style="28" customWidth="1"/>
    <col min="11811" max="12030" width="9" style="28"/>
    <col min="12031" max="12031" width="5.625" style="28" customWidth="1"/>
    <col min="12032" max="12032" width="9" style="28" customWidth="1"/>
    <col min="12033" max="12033" width="10.375" style="28" customWidth="1"/>
    <col min="12034" max="12034" width="19.625" style="28" customWidth="1"/>
    <col min="12035" max="12035" width="8" style="28" customWidth="1"/>
    <col min="12036" max="12036" width="20.75" style="28" customWidth="1"/>
    <col min="12037" max="12037" width="11.875" style="28" customWidth="1"/>
    <col min="12038" max="12038" width="9" style="28" customWidth="1"/>
    <col min="12039" max="12039" width="6.75" style="28" customWidth="1"/>
    <col min="12040" max="12045" width="9" style="28" customWidth="1"/>
    <col min="12046" max="12046" width="11.625" style="28" customWidth="1"/>
    <col min="12047" max="12047" width="9.625" style="28" customWidth="1"/>
    <col min="12048" max="12048" width="7.75" style="28" customWidth="1"/>
    <col min="12049" max="12049" width="8.5" style="28" customWidth="1"/>
    <col min="12050" max="12050" width="7.375" style="28" customWidth="1"/>
    <col min="12051" max="12051" width="7.625" style="28" customWidth="1"/>
    <col min="12052" max="12053" width="8" style="28" customWidth="1"/>
    <col min="12054" max="12054" width="11.125" style="28" customWidth="1"/>
    <col min="12055" max="12056" width="11" style="28" customWidth="1"/>
    <col min="12057" max="12057" width="11.5" style="28" customWidth="1"/>
    <col min="12058" max="12061" width="9" style="28" customWidth="1"/>
    <col min="12062" max="12062" width="17.25" style="28" customWidth="1"/>
    <col min="12063" max="12063" width="13.5" style="28" customWidth="1"/>
    <col min="12064" max="12064" width="14.875" style="28" customWidth="1"/>
    <col min="12065" max="12065" width="18.25" style="28" customWidth="1"/>
    <col min="12066" max="12066" width="17.75" style="28" customWidth="1"/>
    <col min="12067" max="12286" width="9" style="28"/>
    <col min="12287" max="12287" width="5.625" style="28" customWidth="1"/>
    <col min="12288" max="12288" width="9" style="28" customWidth="1"/>
    <col min="12289" max="12289" width="10.375" style="28" customWidth="1"/>
    <col min="12290" max="12290" width="19.625" style="28" customWidth="1"/>
    <col min="12291" max="12291" width="8" style="28" customWidth="1"/>
    <col min="12292" max="12292" width="20.75" style="28" customWidth="1"/>
    <col min="12293" max="12293" width="11.875" style="28" customWidth="1"/>
    <col min="12294" max="12294" width="9" style="28" customWidth="1"/>
    <col min="12295" max="12295" width="6.75" style="28" customWidth="1"/>
    <col min="12296" max="12301" width="9" style="28" customWidth="1"/>
    <col min="12302" max="12302" width="11.625" style="28" customWidth="1"/>
    <col min="12303" max="12303" width="9.625" style="28" customWidth="1"/>
    <col min="12304" max="12304" width="7.75" style="28" customWidth="1"/>
    <col min="12305" max="12305" width="8.5" style="28" customWidth="1"/>
    <col min="12306" max="12306" width="7.375" style="28" customWidth="1"/>
    <col min="12307" max="12307" width="7.625" style="28" customWidth="1"/>
    <col min="12308" max="12309" width="8" style="28" customWidth="1"/>
    <col min="12310" max="12310" width="11.125" style="28" customWidth="1"/>
    <col min="12311" max="12312" width="11" style="28" customWidth="1"/>
    <col min="12313" max="12313" width="11.5" style="28" customWidth="1"/>
    <col min="12314" max="12317" width="9" style="28" customWidth="1"/>
    <col min="12318" max="12318" width="17.25" style="28" customWidth="1"/>
    <col min="12319" max="12319" width="13.5" style="28" customWidth="1"/>
    <col min="12320" max="12320" width="14.875" style="28" customWidth="1"/>
    <col min="12321" max="12321" width="18.25" style="28" customWidth="1"/>
    <col min="12322" max="12322" width="17.75" style="28" customWidth="1"/>
    <col min="12323" max="12542" width="9" style="28"/>
    <col min="12543" max="12543" width="5.625" style="28" customWidth="1"/>
    <col min="12544" max="12544" width="9" style="28" customWidth="1"/>
    <col min="12545" max="12545" width="10.375" style="28" customWidth="1"/>
    <col min="12546" max="12546" width="19.625" style="28" customWidth="1"/>
    <col min="12547" max="12547" width="8" style="28" customWidth="1"/>
    <col min="12548" max="12548" width="20.75" style="28" customWidth="1"/>
    <col min="12549" max="12549" width="11.875" style="28" customWidth="1"/>
    <col min="12550" max="12550" width="9" style="28" customWidth="1"/>
    <col min="12551" max="12551" width="6.75" style="28" customWidth="1"/>
    <col min="12552" max="12557" width="9" style="28" customWidth="1"/>
    <col min="12558" max="12558" width="11.625" style="28" customWidth="1"/>
    <col min="12559" max="12559" width="9.625" style="28" customWidth="1"/>
    <col min="12560" max="12560" width="7.75" style="28" customWidth="1"/>
    <col min="12561" max="12561" width="8.5" style="28" customWidth="1"/>
    <col min="12562" max="12562" width="7.375" style="28" customWidth="1"/>
    <col min="12563" max="12563" width="7.625" style="28" customWidth="1"/>
    <col min="12564" max="12565" width="8" style="28" customWidth="1"/>
    <col min="12566" max="12566" width="11.125" style="28" customWidth="1"/>
    <col min="12567" max="12568" width="11" style="28" customWidth="1"/>
    <col min="12569" max="12569" width="11.5" style="28" customWidth="1"/>
    <col min="12570" max="12573" width="9" style="28" customWidth="1"/>
    <col min="12574" max="12574" width="17.25" style="28" customWidth="1"/>
    <col min="12575" max="12575" width="13.5" style="28" customWidth="1"/>
    <col min="12576" max="12576" width="14.875" style="28" customWidth="1"/>
    <col min="12577" max="12577" width="18.25" style="28" customWidth="1"/>
    <col min="12578" max="12578" width="17.75" style="28" customWidth="1"/>
    <col min="12579" max="12798" width="9" style="28"/>
    <col min="12799" max="12799" width="5.625" style="28" customWidth="1"/>
    <col min="12800" max="12800" width="9" style="28" customWidth="1"/>
    <col min="12801" max="12801" width="10.375" style="28" customWidth="1"/>
    <col min="12802" max="12802" width="19.625" style="28" customWidth="1"/>
    <col min="12803" max="12803" width="8" style="28" customWidth="1"/>
    <col min="12804" max="12804" width="20.75" style="28" customWidth="1"/>
    <col min="12805" max="12805" width="11.875" style="28" customWidth="1"/>
    <col min="12806" max="12806" width="9" style="28" customWidth="1"/>
    <col min="12807" max="12807" width="6.75" style="28" customWidth="1"/>
    <col min="12808" max="12813" width="9" style="28" customWidth="1"/>
    <col min="12814" max="12814" width="11.625" style="28" customWidth="1"/>
    <col min="12815" max="12815" width="9.625" style="28" customWidth="1"/>
    <col min="12816" max="12816" width="7.75" style="28" customWidth="1"/>
    <col min="12817" max="12817" width="8.5" style="28" customWidth="1"/>
    <col min="12818" max="12818" width="7.375" style="28" customWidth="1"/>
    <col min="12819" max="12819" width="7.625" style="28" customWidth="1"/>
    <col min="12820" max="12821" width="8" style="28" customWidth="1"/>
    <col min="12822" max="12822" width="11.125" style="28" customWidth="1"/>
    <col min="12823" max="12824" width="11" style="28" customWidth="1"/>
    <col min="12825" max="12825" width="11.5" style="28" customWidth="1"/>
    <col min="12826" max="12829" width="9" style="28" customWidth="1"/>
    <col min="12830" max="12830" width="17.25" style="28" customWidth="1"/>
    <col min="12831" max="12831" width="13.5" style="28" customWidth="1"/>
    <col min="12832" max="12832" width="14.875" style="28" customWidth="1"/>
    <col min="12833" max="12833" width="18.25" style="28" customWidth="1"/>
    <col min="12834" max="12834" width="17.75" style="28" customWidth="1"/>
    <col min="12835" max="13054" width="9" style="28"/>
    <col min="13055" max="13055" width="5.625" style="28" customWidth="1"/>
    <col min="13056" max="13056" width="9" style="28" customWidth="1"/>
    <col min="13057" max="13057" width="10.375" style="28" customWidth="1"/>
    <col min="13058" max="13058" width="19.625" style="28" customWidth="1"/>
    <col min="13059" max="13059" width="8" style="28" customWidth="1"/>
    <col min="13060" max="13060" width="20.75" style="28" customWidth="1"/>
    <col min="13061" max="13061" width="11.875" style="28" customWidth="1"/>
    <col min="13062" max="13062" width="9" style="28" customWidth="1"/>
    <col min="13063" max="13063" width="6.75" style="28" customWidth="1"/>
    <col min="13064" max="13069" width="9" style="28" customWidth="1"/>
    <col min="13070" max="13070" width="11.625" style="28" customWidth="1"/>
    <col min="13071" max="13071" width="9.625" style="28" customWidth="1"/>
    <col min="13072" max="13072" width="7.75" style="28" customWidth="1"/>
    <col min="13073" max="13073" width="8.5" style="28" customWidth="1"/>
    <col min="13074" max="13074" width="7.375" style="28" customWidth="1"/>
    <col min="13075" max="13075" width="7.625" style="28" customWidth="1"/>
    <col min="13076" max="13077" width="8" style="28" customWidth="1"/>
    <col min="13078" max="13078" width="11.125" style="28" customWidth="1"/>
    <col min="13079" max="13080" width="11" style="28" customWidth="1"/>
    <col min="13081" max="13081" width="11.5" style="28" customWidth="1"/>
    <col min="13082" max="13085" width="9" style="28" customWidth="1"/>
    <col min="13086" max="13086" width="17.25" style="28" customWidth="1"/>
    <col min="13087" max="13087" width="13.5" style="28" customWidth="1"/>
    <col min="13088" max="13088" width="14.875" style="28" customWidth="1"/>
    <col min="13089" max="13089" width="18.25" style="28" customWidth="1"/>
    <col min="13090" max="13090" width="17.75" style="28" customWidth="1"/>
    <col min="13091" max="13310" width="9" style="28"/>
    <col min="13311" max="13311" width="5.625" style="28" customWidth="1"/>
    <col min="13312" max="13312" width="9" style="28" customWidth="1"/>
    <col min="13313" max="13313" width="10.375" style="28" customWidth="1"/>
    <col min="13314" max="13314" width="19.625" style="28" customWidth="1"/>
    <col min="13315" max="13315" width="8" style="28" customWidth="1"/>
    <col min="13316" max="13316" width="20.75" style="28" customWidth="1"/>
    <col min="13317" max="13317" width="11.875" style="28" customWidth="1"/>
    <col min="13318" max="13318" width="9" style="28" customWidth="1"/>
    <col min="13319" max="13319" width="6.75" style="28" customWidth="1"/>
    <col min="13320" max="13325" width="9" style="28" customWidth="1"/>
    <col min="13326" max="13326" width="11.625" style="28" customWidth="1"/>
    <col min="13327" max="13327" width="9.625" style="28" customWidth="1"/>
    <col min="13328" max="13328" width="7.75" style="28" customWidth="1"/>
    <col min="13329" max="13329" width="8.5" style="28" customWidth="1"/>
    <col min="13330" max="13330" width="7.375" style="28" customWidth="1"/>
    <col min="13331" max="13331" width="7.625" style="28" customWidth="1"/>
    <col min="13332" max="13333" width="8" style="28" customWidth="1"/>
    <col min="13334" max="13334" width="11.125" style="28" customWidth="1"/>
    <col min="13335" max="13336" width="11" style="28" customWidth="1"/>
    <col min="13337" max="13337" width="11.5" style="28" customWidth="1"/>
    <col min="13338" max="13341" width="9" style="28" customWidth="1"/>
    <col min="13342" max="13342" width="17.25" style="28" customWidth="1"/>
    <col min="13343" max="13343" width="13.5" style="28" customWidth="1"/>
    <col min="13344" max="13344" width="14.875" style="28" customWidth="1"/>
    <col min="13345" max="13345" width="18.25" style="28" customWidth="1"/>
    <col min="13346" max="13346" width="17.75" style="28" customWidth="1"/>
    <col min="13347" max="13566" width="9" style="28"/>
    <col min="13567" max="13567" width="5.625" style="28" customWidth="1"/>
    <col min="13568" max="13568" width="9" style="28" customWidth="1"/>
    <col min="13569" max="13569" width="10.375" style="28" customWidth="1"/>
    <col min="13570" max="13570" width="19.625" style="28" customWidth="1"/>
    <col min="13571" max="13571" width="8" style="28" customWidth="1"/>
    <col min="13572" max="13572" width="20.75" style="28" customWidth="1"/>
    <col min="13573" max="13573" width="11.875" style="28" customWidth="1"/>
    <col min="13574" max="13574" width="9" style="28" customWidth="1"/>
    <col min="13575" max="13575" width="6.75" style="28" customWidth="1"/>
    <col min="13576" max="13581" width="9" style="28" customWidth="1"/>
    <col min="13582" max="13582" width="11.625" style="28" customWidth="1"/>
    <col min="13583" max="13583" width="9.625" style="28" customWidth="1"/>
    <col min="13584" max="13584" width="7.75" style="28" customWidth="1"/>
    <col min="13585" max="13585" width="8.5" style="28" customWidth="1"/>
    <col min="13586" max="13586" width="7.375" style="28" customWidth="1"/>
    <col min="13587" max="13587" width="7.625" style="28" customWidth="1"/>
    <col min="13588" max="13589" width="8" style="28" customWidth="1"/>
    <col min="13590" max="13590" width="11.125" style="28" customWidth="1"/>
    <col min="13591" max="13592" width="11" style="28" customWidth="1"/>
    <col min="13593" max="13593" width="11.5" style="28" customWidth="1"/>
    <col min="13594" max="13597" width="9" style="28" customWidth="1"/>
    <col min="13598" max="13598" width="17.25" style="28" customWidth="1"/>
    <col min="13599" max="13599" width="13.5" style="28" customWidth="1"/>
    <col min="13600" max="13600" width="14.875" style="28" customWidth="1"/>
    <col min="13601" max="13601" width="18.25" style="28" customWidth="1"/>
    <col min="13602" max="13602" width="17.75" style="28" customWidth="1"/>
    <col min="13603" max="13822" width="9" style="28"/>
    <col min="13823" max="13823" width="5.625" style="28" customWidth="1"/>
    <col min="13824" max="13824" width="9" style="28" customWidth="1"/>
    <col min="13825" max="13825" width="10.375" style="28" customWidth="1"/>
    <col min="13826" max="13826" width="19.625" style="28" customWidth="1"/>
    <col min="13827" max="13827" width="8" style="28" customWidth="1"/>
    <col min="13828" max="13828" width="20.75" style="28" customWidth="1"/>
    <col min="13829" max="13829" width="11.875" style="28" customWidth="1"/>
    <col min="13830" max="13830" width="9" style="28" customWidth="1"/>
    <col min="13831" max="13831" width="6.75" style="28" customWidth="1"/>
    <col min="13832" max="13837" width="9" style="28" customWidth="1"/>
    <col min="13838" max="13838" width="11.625" style="28" customWidth="1"/>
    <col min="13839" max="13839" width="9.625" style="28" customWidth="1"/>
    <col min="13840" max="13840" width="7.75" style="28" customWidth="1"/>
    <col min="13841" max="13841" width="8.5" style="28" customWidth="1"/>
    <col min="13842" max="13842" width="7.375" style="28" customWidth="1"/>
    <col min="13843" max="13843" width="7.625" style="28" customWidth="1"/>
    <col min="13844" max="13845" width="8" style="28" customWidth="1"/>
    <col min="13846" max="13846" width="11.125" style="28" customWidth="1"/>
    <col min="13847" max="13848" width="11" style="28" customWidth="1"/>
    <col min="13849" max="13849" width="11.5" style="28" customWidth="1"/>
    <col min="13850" max="13853" width="9" style="28" customWidth="1"/>
    <col min="13854" max="13854" width="17.25" style="28" customWidth="1"/>
    <col min="13855" max="13855" width="13.5" style="28" customWidth="1"/>
    <col min="13856" max="13856" width="14.875" style="28" customWidth="1"/>
    <col min="13857" max="13857" width="18.25" style="28" customWidth="1"/>
    <col min="13858" max="13858" width="17.75" style="28" customWidth="1"/>
    <col min="13859" max="14078" width="9" style="28"/>
    <col min="14079" max="14079" width="5.625" style="28" customWidth="1"/>
    <col min="14080" max="14080" width="9" style="28" customWidth="1"/>
    <col min="14081" max="14081" width="10.375" style="28" customWidth="1"/>
    <col min="14082" max="14082" width="19.625" style="28" customWidth="1"/>
    <col min="14083" max="14083" width="8" style="28" customWidth="1"/>
    <col min="14084" max="14084" width="20.75" style="28" customWidth="1"/>
    <col min="14085" max="14085" width="11.875" style="28" customWidth="1"/>
    <col min="14086" max="14086" width="9" style="28" customWidth="1"/>
    <col min="14087" max="14087" width="6.75" style="28" customWidth="1"/>
    <col min="14088" max="14093" width="9" style="28" customWidth="1"/>
    <col min="14094" max="14094" width="11.625" style="28" customWidth="1"/>
    <col min="14095" max="14095" width="9.625" style="28" customWidth="1"/>
    <col min="14096" max="14096" width="7.75" style="28" customWidth="1"/>
    <col min="14097" max="14097" width="8.5" style="28" customWidth="1"/>
    <col min="14098" max="14098" width="7.375" style="28" customWidth="1"/>
    <col min="14099" max="14099" width="7.625" style="28" customWidth="1"/>
    <col min="14100" max="14101" width="8" style="28" customWidth="1"/>
    <col min="14102" max="14102" width="11.125" style="28" customWidth="1"/>
    <col min="14103" max="14104" width="11" style="28" customWidth="1"/>
    <col min="14105" max="14105" width="11.5" style="28" customWidth="1"/>
    <col min="14106" max="14109" width="9" style="28" customWidth="1"/>
    <col min="14110" max="14110" width="17.25" style="28" customWidth="1"/>
    <col min="14111" max="14111" width="13.5" style="28" customWidth="1"/>
    <col min="14112" max="14112" width="14.875" style="28" customWidth="1"/>
    <col min="14113" max="14113" width="18.25" style="28" customWidth="1"/>
    <col min="14114" max="14114" width="17.75" style="28" customWidth="1"/>
    <col min="14115" max="14334" width="9" style="28"/>
    <col min="14335" max="14335" width="5.625" style="28" customWidth="1"/>
    <col min="14336" max="14336" width="9" style="28" customWidth="1"/>
    <col min="14337" max="14337" width="10.375" style="28" customWidth="1"/>
    <col min="14338" max="14338" width="19.625" style="28" customWidth="1"/>
    <col min="14339" max="14339" width="8" style="28" customWidth="1"/>
    <col min="14340" max="14340" width="20.75" style="28" customWidth="1"/>
    <col min="14341" max="14341" width="11.875" style="28" customWidth="1"/>
    <col min="14342" max="14342" width="9" style="28" customWidth="1"/>
    <col min="14343" max="14343" width="6.75" style="28" customWidth="1"/>
    <col min="14344" max="14349" width="9" style="28" customWidth="1"/>
    <col min="14350" max="14350" width="11.625" style="28" customWidth="1"/>
    <col min="14351" max="14351" width="9.625" style="28" customWidth="1"/>
    <col min="14352" max="14352" width="7.75" style="28" customWidth="1"/>
    <col min="14353" max="14353" width="8.5" style="28" customWidth="1"/>
    <col min="14354" max="14354" width="7.375" style="28" customWidth="1"/>
    <col min="14355" max="14355" width="7.625" style="28" customWidth="1"/>
    <col min="14356" max="14357" width="8" style="28" customWidth="1"/>
    <col min="14358" max="14358" width="11.125" style="28" customWidth="1"/>
    <col min="14359" max="14360" width="11" style="28" customWidth="1"/>
    <col min="14361" max="14361" width="11.5" style="28" customWidth="1"/>
    <col min="14362" max="14365" width="9" style="28" customWidth="1"/>
    <col min="14366" max="14366" width="17.25" style="28" customWidth="1"/>
    <col min="14367" max="14367" width="13.5" style="28" customWidth="1"/>
    <col min="14368" max="14368" width="14.875" style="28" customWidth="1"/>
    <col min="14369" max="14369" width="18.25" style="28" customWidth="1"/>
    <col min="14370" max="14370" width="17.75" style="28" customWidth="1"/>
    <col min="14371" max="14590" width="9" style="28"/>
    <col min="14591" max="14591" width="5.625" style="28" customWidth="1"/>
    <col min="14592" max="14592" width="9" style="28" customWidth="1"/>
    <col min="14593" max="14593" width="10.375" style="28" customWidth="1"/>
    <col min="14594" max="14594" width="19.625" style="28" customWidth="1"/>
    <col min="14595" max="14595" width="8" style="28" customWidth="1"/>
    <col min="14596" max="14596" width="20.75" style="28" customWidth="1"/>
    <col min="14597" max="14597" width="11.875" style="28" customWidth="1"/>
    <col min="14598" max="14598" width="9" style="28" customWidth="1"/>
    <col min="14599" max="14599" width="6.75" style="28" customWidth="1"/>
    <col min="14600" max="14605" width="9" style="28" customWidth="1"/>
    <col min="14606" max="14606" width="11.625" style="28" customWidth="1"/>
    <col min="14607" max="14607" width="9.625" style="28" customWidth="1"/>
    <col min="14608" max="14608" width="7.75" style="28" customWidth="1"/>
    <col min="14609" max="14609" width="8.5" style="28" customWidth="1"/>
    <col min="14610" max="14610" width="7.375" style="28" customWidth="1"/>
    <col min="14611" max="14611" width="7.625" style="28" customWidth="1"/>
    <col min="14612" max="14613" width="8" style="28" customWidth="1"/>
    <col min="14614" max="14614" width="11.125" style="28" customWidth="1"/>
    <col min="14615" max="14616" width="11" style="28" customWidth="1"/>
    <col min="14617" max="14617" width="11.5" style="28" customWidth="1"/>
    <col min="14618" max="14621" width="9" style="28" customWidth="1"/>
    <col min="14622" max="14622" width="17.25" style="28" customWidth="1"/>
    <col min="14623" max="14623" width="13.5" style="28" customWidth="1"/>
    <col min="14624" max="14624" width="14.875" style="28" customWidth="1"/>
    <col min="14625" max="14625" width="18.25" style="28" customWidth="1"/>
    <col min="14626" max="14626" width="17.75" style="28" customWidth="1"/>
    <col min="14627" max="14846" width="9" style="28"/>
    <col min="14847" max="14847" width="5.625" style="28" customWidth="1"/>
    <col min="14848" max="14848" width="9" style="28" customWidth="1"/>
    <col min="14849" max="14849" width="10.375" style="28" customWidth="1"/>
    <col min="14850" max="14850" width="19.625" style="28" customWidth="1"/>
    <col min="14851" max="14851" width="8" style="28" customWidth="1"/>
    <col min="14852" max="14852" width="20.75" style="28" customWidth="1"/>
    <col min="14853" max="14853" width="11.875" style="28" customWidth="1"/>
    <col min="14854" max="14854" width="9" style="28" customWidth="1"/>
    <col min="14855" max="14855" width="6.75" style="28" customWidth="1"/>
    <col min="14856" max="14861" width="9" style="28" customWidth="1"/>
    <col min="14862" max="14862" width="11.625" style="28" customWidth="1"/>
    <col min="14863" max="14863" width="9.625" style="28" customWidth="1"/>
    <col min="14864" max="14864" width="7.75" style="28" customWidth="1"/>
    <col min="14865" max="14865" width="8.5" style="28" customWidth="1"/>
    <col min="14866" max="14866" width="7.375" style="28" customWidth="1"/>
    <col min="14867" max="14867" width="7.625" style="28" customWidth="1"/>
    <col min="14868" max="14869" width="8" style="28" customWidth="1"/>
    <col min="14870" max="14870" width="11.125" style="28" customWidth="1"/>
    <col min="14871" max="14872" width="11" style="28" customWidth="1"/>
    <col min="14873" max="14873" width="11.5" style="28" customWidth="1"/>
    <col min="14874" max="14877" width="9" style="28" customWidth="1"/>
    <col min="14878" max="14878" width="17.25" style="28" customWidth="1"/>
    <col min="14879" max="14879" width="13.5" style="28" customWidth="1"/>
    <col min="14880" max="14880" width="14.875" style="28" customWidth="1"/>
    <col min="14881" max="14881" width="18.25" style="28" customWidth="1"/>
    <col min="14882" max="14882" width="17.75" style="28" customWidth="1"/>
    <col min="14883" max="15102" width="9" style="28"/>
    <col min="15103" max="15103" width="5.625" style="28" customWidth="1"/>
    <col min="15104" max="15104" width="9" style="28" customWidth="1"/>
    <col min="15105" max="15105" width="10.375" style="28" customWidth="1"/>
    <col min="15106" max="15106" width="19.625" style="28" customWidth="1"/>
    <col min="15107" max="15107" width="8" style="28" customWidth="1"/>
    <col min="15108" max="15108" width="20.75" style="28" customWidth="1"/>
    <col min="15109" max="15109" width="11.875" style="28" customWidth="1"/>
    <col min="15110" max="15110" width="9" style="28" customWidth="1"/>
    <col min="15111" max="15111" width="6.75" style="28" customWidth="1"/>
    <col min="15112" max="15117" width="9" style="28" customWidth="1"/>
    <col min="15118" max="15118" width="11.625" style="28" customWidth="1"/>
    <col min="15119" max="15119" width="9.625" style="28" customWidth="1"/>
    <col min="15120" max="15120" width="7.75" style="28" customWidth="1"/>
    <col min="15121" max="15121" width="8.5" style="28" customWidth="1"/>
    <col min="15122" max="15122" width="7.375" style="28" customWidth="1"/>
    <col min="15123" max="15123" width="7.625" style="28" customWidth="1"/>
    <col min="15124" max="15125" width="8" style="28" customWidth="1"/>
    <col min="15126" max="15126" width="11.125" style="28" customWidth="1"/>
    <col min="15127" max="15128" width="11" style="28" customWidth="1"/>
    <col min="15129" max="15129" width="11.5" style="28" customWidth="1"/>
    <col min="15130" max="15133" width="9" style="28" customWidth="1"/>
    <col min="15134" max="15134" width="17.25" style="28" customWidth="1"/>
    <col min="15135" max="15135" width="13.5" style="28" customWidth="1"/>
    <col min="15136" max="15136" width="14.875" style="28" customWidth="1"/>
    <col min="15137" max="15137" width="18.25" style="28" customWidth="1"/>
    <col min="15138" max="15138" width="17.75" style="28" customWidth="1"/>
    <col min="15139" max="15358" width="9" style="28"/>
    <col min="15359" max="15359" width="5.625" style="28" customWidth="1"/>
    <col min="15360" max="15360" width="9" style="28" customWidth="1"/>
    <col min="15361" max="15361" width="10.375" style="28" customWidth="1"/>
    <col min="15362" max="15362" width="19.625" style="28" customWidth="1"/>
    <col min="15363" max="15363" width="8" style="28" customWidth="1"/>
    <col min="15364" max="15364" width="20.75" style="28" customWidth="1"/>
    <col min="15365" max="15365" width="11.875" style="28" customWidth="1"/>
    <col min="15366" max="15366" width="9" style="28" customWidth="1"/>
    <col min="15367" max="15367" width="6.75" style="28" customWidth="1"/>
    <col min="15368" max="15373" width="9" style="28" customWidth="1"/>
    <col min="15374" max="15374" width="11.625" style="28" customWidth="1"/>
    <col min="15375" max="15375" width="9.625" style="28" customWidth="1"/>
    <col min="15376" max="15376" width="7.75" style="28" customWidth="1"/>
    <col min="15377" max="15377" width="8.5" style="28" customWidth="1"/>
    <col min="15378" max="15378" width="7.375" style="28" customWidth="1"/>
    <col min="15379" max="15379" width="7.625" style="28" customWidth="1"/>
    <col min="15380" max="15381" width="8" style="28" customWidth="1"/>
    <col min="15382" max="15382" width="11.125" style="28" customWidth="1"/>
    <col min="15383" max="15384" width="11" style="28" customWidth="1"/>
    <col min="15385" max="15385" width="11.5" style="28" customWidth="1"/>
    <col min="15386" max="15389" width="9" style="28" customWidth="1"/>
    <col min="15390" max="15390" width="17.25" style="28" customWidth="1"/>
    <col min="15391" max="15391" width="13.5" style="28" customWidth="1"/>
    <col min="15392" max="15392" width="14.875" style="28" customWidth="1"/>
    <col min="15393" max="15393" width="18.25" style="28" customWidth="1"/>
    <col min="15394" max="15394" width="17.75" style="28" customWidth="1"/>
    <col min="15395" max="15614" width="9" style="28"/>
    <col min="15615" max="15615" width="5.625" style="28" customWidth="1"/>
    <col min="15616" max="15616" width="9" style="28" customWidth="1"/>
    <col min="15617" max="15617" width="10.375" style="28" customWidth="1"/>
    <col min="15618" max="15618" width="19.625" style="28" customWidth="1"/>
    <col min="15619" max="15619" width="8" style="28" customWidth="1"/>
    <col min="15620" max="15620" width="20.75" style="28" customWidth="1"/>
    <col min="15621" max="15621" width="11.875" style="28" customWidth="1"/>
    <col min="15622" max="15622" width="9" style="28" customWidth="1"/>
    <col min="15623" max="15623" width="6.75" style="28" customWidth="1"/>
    <col min="15624" max="15629" width="9" style="28" customWidth="1"/>
    <col min="15630" max="15630" width="11.625" style="28" customWidth="1"/>
    <col min="15631" max="15631" width="9.625" style="28" customWidth="1"/>
    <col min="15632" max="15632" width="7.75" style="28" customWidth="1"/>
    <col min="15633" max="15633" width="8.5" style="28" customWidth="1"/>
    <col min="15634" max="15634" width="7.375" style="28" customWidth="1"/>
    <col min="15635" max="15635" width="7.625" style="28" customWidth="1"/>
    <col min="15636" max="15637" width="8" style="28" customWidth="1"/>
    <col min="15638" max="15638" width="11.125" style="28" customWidth="1"/>
    <col min="15639" max="15640" width="11" style="28" customWidth="1"/>
    <col min="15641" max="15641" width="11.5" style="28" customWidth="1"/>
    <col min="15642" max="15645" width="9" style="28" customWidth="1"/>
    <col min="15646" max="15646" width="17.25" style="28" customWidth="1"/>
    <col min="15647" max="15647" width="13.5" style="28" customWidth="1"/>
    <col min="15648" max="15648" width="14.875" style="28" customWidth="1"/>
    <col min="15649" max="15649" width="18.25" style="28" customWidth="1"/>
    <col min="15650" max="15650" width="17.75" style="28" customWidth="1"/>
    <col min="15651" max="15870" width="9" style="28"/>
    <col min="15871" max="15871" width="5.625" style="28" customWidth="1"/>
    <col min="15872" max="15872" width="9" style="28" customWidth="1"/>
    <col min="15873" max="15873" width="10.375" style="28" customWidth="1"/>
    <col min="15874" max="15874" width="19.625" style="28" customWidth="1"/>
    <col min="15875" max="15875" width="8" style="28" customWidth="1"/>
    <col min="15876" max="15876" width="20.75" style="28" customWidth="1"/>
    <col min="15877" max="15877" width="11.875" style="28" customWidth="1"/>
    <col min="15878" max="15878" width="9" style="28" customWidth="1"/>
    <col min="15879" max="15879" width="6.75" style="28" customWidth="1"/>
    <col min="15880" max="15885" width="9" style="28" customWidth="1"/>
    <col min="15886" max="15886" width="11.625" style="28" customWidth="1"/>
    <col min="15887" max="15887" width="9.625" style="28" customWidth="1"/>
    <col min="15888" max="15888" width="7.75" style="28" customWidth="1"/>
    <col min="15889" max="15889" width="8.5" style="28" customWidth="1"/>
    <col min="15890" max="15890" width="7.375" style="28" customWidth="1"/>
    <col min="15891" max="15891" width="7.625" style="28" customWidth="1"/>
    <col min="15892" max="15893" width="8" style="28" customWidth="1"/>
    <col min="15894" max="15894" width="11.125" style="28" customWidth="1"/>
    <col min="15895" max="15896" width="11" style="28" customWidth="1"/>
    <col min="15897" max="15897" width="11.5" style="28" customWidth="1"/>
    <col min="15898" max="15901" width="9" style="28" customWidth="1"/>
    <col min="15902" max="15902" width="17.25" style="28" customWidth="1"/>
    <col min="15903" max="15903" width="13.5" style="28" customWidth="1"/>
    <col min="15904" max="15904" width="14.875" style="28" customWidth="1"/>
    <col min="15905" max="15905" width="18.25" style="28" customWidth="1"/>
    <col min="15906" max="15906" width="17.75" style="28" customWidth="1"/>
    <col min="15907" max="16126" width="9" style="28"/>
    <col min="16127" max="16127" width="5.625" style="28" customWidth="1"/>
    <col min="16128" max="16128" width="9" style="28" customWidth="1"/>
    <col min="16129" max="16129" width="10.375" style="28" customWidth="1"/>
    <col min="16130" max="16130" width="19.625" style="28" customWidth="1"/>
    <col min="16131" max="16131" width="8" style="28" customWidth="1"/>
    <col min="16132" max="16132" width="20.75" style="28" customWidth="1"/>
    <col min="16133" max="16133" width="11.875" style="28" customWidth="1"/>
    <col min="16134" max="16134" width="9" style="28" customWidth="1"/>
    <col min="16135" max="16135" width="6.75" style="28" customWidth="1"/>
    <col min="16136" max="16141" width="9" style="28" customWidth="1"/>
    <col min="16142" max="16142" width="11.625" style="28" customWidth="1"/>
    <col min="16143" max="16143" width="9.625" style="28" customWidth="1"/>
    <col min="16144" max="16144" width="7.75" style="28" customWidth="1"/>
    <col min="16145" max="16145" width="8.5" style="28" customWidth="1"/>
    <col min="16146" max="16146" width="7.375" style="28" customWidth="1"/>
    <col min="16147" max="16147" width="7.625" style="28" customWidth="1"/>
    <col min="16148" max="16149" width="8" style="28" customWidth="1"/>
    <col min="16150" max="16150" width="11.125" style="28" customWidth="1"/>
    <col min="16151" max="16152" width="11" style="28" customWidth="1"/>
    <col min="16153" max="16153" width="11.5" style="28" customWidth="1"/>
    <col min="16154" max="16157" width="9" style="28" customWidth="1"/>
    <col min="16158" max="16158" width="17.25" style="28" customWidth="1"/>
    <col min="16159" max="16159" width="13.5" style="28" customWidth="1"/>
    <col min="16160" max="16160" width="14.875" style="28" customWidth="1"/>
    <col min="16161" max="16161" width="18.25" style="28" customWidth="1"/>
    <col min="16162" max="16162" width="17.75" style="28" customWidth="1"/>
    <col min="16163" max="16384" width="9" style="28"/>
  </cols>
  <sheetData>
    <row r="1" spans="1:37" ht="13.5" customHeight="1">
      <c r="A1" s="74" t="s">
        <v>1913</v>
      </c>
      <c r="B1" s="77" t="s">
        <v>77</v>
      </c>
      <c r="C1" s="74" t="s">
        <v>78</v>
      </c>
      <c r="D1" s="78" t="s">
        <v>79</v>
      </c>
      <c r="E1" s="74" t="s">
        <v>80</v>
      </c>
      <c r="F1" s="74" t="s">
        <v>0</v>
      </c>
      <c r="G1" s="78" t="s">
        <v>1997</v>
      </c>
      <c r="H1" s="74" t="s">
        <v>81</v>
      </c>
      <c r="I1" s="74" t="s">
        <v>82</v>
      </c>
      <c r="J1" s="74" t="s">
        <v>83</v>
      </c>
      <c r="K1" s="74" t="s">
        <v>84</v>
      </c>
      <c r="L1" s="74"/>
      <c r="M1" s="74" t="s">
        <v>85</v>
      </c>
      <c r="N1" s="74"/>
      <c r="O1" s="87" t="s">
        <v>86</v>
      </c>
      <c r="P1" s="74" t="s">
        <v>87</v>
      </c>
      <c r="Q1" s="74"/>
      <c r="R1" s="74"/>
      <c r="S1" s="74" t="s">
        <v>88</v>
      </c>
      <c r="T1" s="74"/>
      <c r="U1" s="74"/>
      <c r="V1" s="74"/>
      <c r="W1" s="75" t="s">
        <v>89</v>
      </c>
      <c r="X1" s="74" t="s">
        <v>90</v>
      </c>
      <c r="Y1" s="74" t="s">
        <v>91</v>
      </c>
      <c r="Z1" s="85" t="s">
        <v>92</v>
      </c>
      <c r="AA1" s="74" t="s">
        <v>93</v>
      </c>
      <c r="AB1" s="74" t="s">
        <v>94</v>
      </c>
      <c r="AC1" s="74" t="s">
        <v>95</v>
      </c>
      <c r="AD1" s="74" t="s">
        <v>96</v>
      </c>
      <c r="AE1" s="74" t="s">
        <v>97</v>
      </c>
      <c r="AF1" s="79" t="s">
        <v>1998</v>
      </c>
      <c r="AG1" s="84" t="s">
        <v>1999</v>
      </c>
      <c r="AH1" s="79" t="s">
        <v>2000</v>
      </c>
      <c r="AI1" s="79" t="s">
        <v>2001</v>
      </c>
      <c r="AJ1" s="82" t="s">
        <v>2002</v>
      </c>
      <c r="AK1" s="80" t="s">
        <v>2003</v>
      </c>
    </row>
    <row r="2" spans="1:37" ht="36">
      <c r="A2" s="74"/>
      <c r="B2" s="77"/>
      <c r="C2" s="74"/>
      <c r="D2" s="78"/>
      <c r="E2" s="74"/>
      <c r="F2" s="74"/>
      <c r="G2" s="78"/>
      <c r="H2" s="74"/>
      <c r="I2" s="74"/>
      <c r="J2" s="74"/>
      <c r="K2" s="51" t="s">
        <v>98</v>
      </c>
      <c r="L2" s="51" t="s">
        <v>99</v>
      </c>
      <c r="M2" s="51" t="s">
        <v>98</v>
      </c>
      <c r="N2" s="51" t="s">
        <v>2004</v>
      </c>
      <c r="O2" s="87"/>
      <c r="P2" s="51" t="s">
        <v>100</v>
      </c>
      <c r="Q2" s="58" t="s">
        <v>101</v>
      </c>
      <c r="R2" s="59" t="s">
        <v>102</v>
      </c>
      <c r="S2" s="51" t="s">
        <v>103</v>
      </c>
      <c r="T2" s="51" t="s">
        <v>104</v>
      </c>
      <c r="U2" s="51" t="s">
        <v>105</v>
      </c>
      <c r="V2" s="51" t="s">
        <v>106</v>
      </c>
      <c r="W2" s="75"/>
      <c r="X2" s="74"/>
      <c r="Y2" s="74"/>
      <c r="Z2" s="85"/>
      <c r="AA2" s="74"/>
      <c r="AB2" s="74"/>
      <c r="AC2" s="74"/>
      <c r="AD2" s="74"/>
      <c r="AE2" s="74"/>
      <c r="AF2" s="79"/>
      <c r="AG2" s="84"/>
      <c r="AH2" s="79"/>
      <c r="AI2" s="79"/>
      <c r="AJ2" s="83"/>
      <c r="AK2" s="81"/>
    </row>
    <row r="3" spans="1:37" s="15" customFormat="1" ht="21.75" customHeight="1">
      <c r="A3" s="3">
        <v>1</v>
      </c>
      <c r="B3" s="1" t="s">
        <v>2005</v>
      </c>
      <c r="C3" s="2" t="s">
        <v>2006</v>
      </c>
      <c r="D3" s="5" t="s">
        <v>121</v>
      </c>
      <c r="E3" s="3" t="s">
        <v>4</v>
      </c>
      <c r="F3" s="10" t="s">
        <v>122</v>
      </c>
      <c r="G3" s="2" t="s">
        <v>107</v>
      </c>
      <c r="H3" s="9" t="s">
        <v>108</v>
      </c>
      <c r="I3" s="9" t="s">
        <v>99</v>
      </c>
      <c r="J3" s="9" t="s">
        <v>109</v>
      </c>
      <c r="K3" s="9" t="s">
        <v>108</v>
      </c>
      <c r="L3" s="9" t="s">
        <v>110</v>
      </c>
      <c r="M3" s="9" t="s">
        <v>2007</v>
      </c>
      <c r="N3" s="9" t="s">
        <v>123</v>
      </c>
      <c r="O3" s="60">
        <v>41275</v>
      </c>
      <c r="P3" s="9">
        <v>5</v>
      </c>
      <c r="Q3" s="9">
        <v>7</v>
      </c>
      <c r="R3" s="9">
        <v>0</v>
      </c>
      <c r="S3" s="9">
        <v>50</v>
      </c>
      <c r="T3" s="9"/>
      <c r="U3" s="9">
        <v>1920</v>
      </c>
      <c r="V3" s="9"/>
      <c r="W3" s="76"/>
      <c r="X3" s="9">
        <v>59829.06</v>
      </c>
      <c r="Y3" s="40">
        <f t="shared" ref="Y3:Y58" si="0">X3-Z3</f>
        <v>56837.61</v>
      </c>
      <c r="Z3" s="40">
        <v>2991.45</v>
      </c>
      <c r="AA3" s="9" t="s">
        <v>117</v>
      </c>
      <c r="AB3" s="9" t="s">
        <v>114</v>
      </c>
      <c r="AC3" s="9" t="s">
        <v>115</v>
      </c>
      <c r="AD3" s="3" t="s">
        <v>116</v>
      </c>
      <c r="AE3" s="9"/>
      <c r="AF3" s="3" t="s">
        <v>2008</v>
      </c>
      <c r="AG3" s="3" t="s">
        <v>2009</v>
      </c>
      <c r="AH3" s="9"/>
      <c r="AI3" s="9"/>
      <c r="AJ3" s="34">
        <v>44515</v>
      </c>
      <c r="AK3" s="3"/>
    </row>
    <row r="4" spans="1:37" s="15" customFormat="1" ht="12">
      <c r="A4" s="3">
        <v>2</v>
      </c>
      <c r="B4" s="1" t="s">
        <v>2010</v>
      </c>
      <c r="C4" s="2" t="s">
        <v>124</v>
      </c>
      <c r="D4" s="2" t="s">
        <v>125</v>
      </c>
      <c r="E4" s="3" t="s">
        <v>4</v>
      </c>
      <c r="F4" s="10" t="s">
        <v>126</v>
      </c>
      <c r="G4" s="6" t="s">
        <v>40</v>
      </c>
      <c r="H4" s="9" t="s">
        <v>108</v>
      </c>
      <c r="I4" s="9" t="s">
        <v>99</v>
      </c>
      <c r="J4" s="9" t="s">
        <v>109</v>
      </c>
      <c r="K4" s="9" t="s">
        <v>110</v>
      </c>
      <c r="L4" s="9" t="s">
        <v>110</v>
      </c>
      <c r="M4" s="9" t="s">
        <v>2007</v>
      </c>
      <c r="N4" s="9" t="s">
        <v>112</v>
      </c>
      <c r="O4" s="60">
        <v>39112</v>
      </c>
      <c r="P4" s="9">
        <v>5</v>
      </c>
      <c r="Q4" s="9">
        <v>13</v>
      </c>
      <c r="R4" s="9">
        <v>0</v>
      </c>
      <c r="S4" s="9">
        <v>50</v>
      </c>
      <c r="T4" s="9"/>
      <c r="U4" s="9">
        <v>1168</v>
      </c>
      <c r="V4" s="9"/>
      <c r="W4" s="76"/>
      <c r="X4" s="9">
        <v>82533.77</v>
      </c>
      <c r="Y4" s="40">
        <f t="shared" si="0"/>
        <v>78407.08</v>
      </c>
      <c r="Z4" s="40">
        <v>4126.6899999999996</v>
      </c>
      <c r="AA4" s="9" t="s">
        <v>127</v>
      </c>
      <c r="AB4" s="9" t="s">
        <v>114</v>
      </c>
      <c r="AC4" s="9" t="s">
        <v>115</v>
      </c>
      <c r="AD4" s="3" t="s">
        <v>116</v>
      </c>
      <c r="AE4" s="9" t="s">
        <v>128</v>
      </c>
      <c r="AF4" s="3" t="s">
        <v>2008</v>
      </c>
      <c r="AG4" s="3" t="s">
        <v>2009</v>
      </c>
      <c r="AH4" s="9"/>
      <c r="AI4" s="9"/>
      <c r="AJ4" s="34">
        <v>44515</v>
      </c>
      <c r="AK4" s="3"/>
    </row>
    <row r="5" spans="1:37" s="15" customFormat="1" ht="12">
      <c r="A5" s="3">
        <v>3</v>
      </c>
      <c r="B5" s="7" t="s">
        <v>2011</v>
      </c>
      <c r="C5" s="2" t="s">
        <v>129</v>
      </c>
      <c r="D5" s="2" t="s">
        <v>2012</v>
      </c>
      <c r="E5" s="3" t="s">
        <v>4</v>
      </c>
      <c r="F5" s="10" t="s">
        <v>2013</v>
      </c>
      <c r="G5" s="6" t="s">
        <v>40</v>
      </c>
      <c r="H5" s="9" t="s">
        <v>110</v>
      </c>
      <c r="I5" s="9" t="s">
        <v>99</v>
      </c>
      <c r="J5" s="9" t="s">
        <v>109</v>
      </c>
      <c r="K5" s="9" t="s">
        <v>130</v>
      </c>
      <c r="L5" s="9" t="s">
        <v>110</v>
      </c>
      <c r="M5" s="9" t="s">
        <v>2007</v>
      </c>
      <c r="N5" s="9" t="s">
        <v>123</v>
      </c>
      <c r="O5" s="60">
        <v>40709</v>
      </c>
      <c r="P5" s="9">
        <v>5</v>
      </c>
      <c r="Q5" s="9">
        <v>9</v>
      </c>
      <c r="R5" s="9">
        <v>0</v>
      </c>
      <c r="S5" s="9">
        <v>50</v>
      </c>
      <c r="T5" s="9"/>
      <c r="U5" s="9">
        <v>1868</v>
      </c>
      <c r="V5" s="9"/>
      <c r="W5" s="76"/>
      <c r="X5" s="9">
        <v>122033.55</v>
      </c>
      <c r="Y5" s="40">
        <f t="shared" si="0"/>
        <v>115931.87</v>
      </c>
      <c r="Z5" s="40">
        <v>6101.68</v>
      </c>
      <c r="AA5" s="9" t="s">
        <v>127</v>
      </c>
      <c r="AB5" s="9" t="s">
        <v>114</v>
      </c>
      <c r="AC5" s="9" t="s">
        <v>119</v>
      </c>
      <c r="AD5" s="3" t="s">
        <v>116</v>
      </c>
      <c r="AE5" s="9" t="s">
        <v>120</v>
      </c>
      <c r="AF5" s="3" t="s">
        <v>2008</v>
      </c>
      <c r="AG5" s="3" t="s">
        <v>2009</v>
      </c>
      <c r="AH5" s="9"/>
      <c r="AI5" s="9"/>
      <c r="AJ5" s="34">
        <v>44515</v>
      </c>
      <c r="AK5" s="3"/>
    </row>
    <row r="6" spans="1:37" s="15" customFormat="1" ht="12">
      <c r="A6" s="3">
        <v>4</v>
      </c>
      <c r="B6" s="1" t="s">
        <v>131</v>
      </c>
      <c r="C6" s="2" t="s">
        <v>132</v>
      </c>
      <c r="D6" s="2" t="s">
        <v>2014</v>
      </c>
      <c r="E6" s="3" t="s">
        <v>4</v>
      </c>
      <c r="F6" s="10" t="s">
        <v>133</v>
      </c>
      <c r="G6" s="6" t="s">
        <v>40</v>
      </c>
      <c r="H6" s="9" t="s">
        <v>110</v>
      </c>
      <c r="I6" s="9" t="s">
        <v>99</v>
      </c>
      <c r="J6" s="9" t="s">
        <v>109</v>
      </c>
      <c r="K6" s="9" t="s">
        <v>130</v>
      </c>
      <c r="L6" s="9" t="s">
        <v>110</v>
      </c>
      <c r="M6" s="9" t="s">
        <v>2007</v>
      </c>
      <c r="N6" s="9" t="s">
        <v>123</v>
      </c>
      <c r="O6" s="60">
        <v>40743</v>
      </c>
      <c r="P6" s="9">
        <v>5</v>
      </c>
      <c r="Q6" s="9">
        <v>9</v>
      </c>
      <c r="R6" s="9">
        <v>0</v>
      </c>
      <c r="S6" s="9">
        <v>50</v>
      </c>
      <c r="T6" s="9"/>
      <c r="U6" s="9">
        <v>32914</v>
      </c>
      <c r="V6" s="9"/>
      <c r="W6" s="76"/>
      <c r="X6" s="9">
        <v>9044.35</v>
      </c>
      <c r="Y6" s="40">
        <f t="shared" si="0"/>
        <v>8592.130000000001</v>
      </c>
      <c r="Z6" s="40">
        <v>452.22</v>
      </c>
      <c r="AA6" s="9" t="s">
        <v>127</v>
      </c>
      <c r="AB6" s="9" t="s">
        <v>114</v>
      </c>
      <c r="AC6" s="9" t="s">
        <v>119</v>
      </c>
      <c r="AD6" s="3" t="s">
        <v>116</v>
      </c>
      <c r="AE6" s="9" t="s">
        <v>120</v>
      </c>
      <c r="AF6" s="3" t="s">
        <v>2008</v>
      </c>
      <c r="AG6" s="3" t="s">
        <v>2009</v>
      </c>
      <c r="AH6" s="9"/>
      <c r="AI6" s="9"/>
      <c r="AJ6" s="34">
        <v>44527</v>
      </c>
      <c r="AK6" s="66"/>
    </row>
    <row r="7" spans="1:37" s="15" customFormat="1" ht="12">
      <c r="A7" s="3">
        <v>5</v>
      </c>
      <c r="B7" s="1" t="s">
        <v>134</v>
      </c>
      <c r="C7" s="2" t="s">
        <v>2015</v>
      </c>
      <c r="D7" s="2">
        <v>100080036</v>
      </c>
      <c r="E7" s="3" t="s">
        <v>4</v>
      </c>
      <c r="F7" s="10" t="s">
        <v>2016</v>
      </c>
      <c r="G7" s="6" t="s">
        <v>40</v>
      </c>
      <c r="H7" s="9" t="s">
        <v>110</v>
      </c>
      <c r="I7" s="9" t="s">
        <v>99</v>
      </c>
      <c r="J7" s="9" t="s">
        <v>109</v>
      </c>
      <c r="K7" s="9" t="s">
        <v>130</v>
      </c>
      <c r="L7" s="9" t="s">
        <v>110</v>
      </c>
      <c r="M7" s="9" t="s">
        <v>2007</v>
      </c>
      <c r="N7" s="9" t="s">
        <v>123</v>
      </c>
      <c r="O7" s="60">
        <v>39981</v>
      </c>
      <c r="P7" s="9">
        <v>5</v>
      </c>
      <c r="Q7" s="9">
        <v>11</v>
      </c>
      <c r="R7" s="9">
        <v>0</v>
      </c>
      <c r="S7" s="9">
        <v>50</v>
      </c>
      <c r="T7" s="9"/>
      <c r="U7" s="9">
        <v>13200</v>
      </c>
      <c r="V7" s="9"/>
      <c r="W7" s="76"/>
      <c r="X7" s="9">
        <v>9057.23</v>
      </c>
      <c r="Y7" s="40">
        <f t="shared" si="0"/>
        <v>8604.369999999999</v>
      </c>
      <c r="Z7" s="40">
        <v>452.86</v>
      </c>
      <c r="AA7" s="9" t="s">
        <v>127</v>
      </c>
      <c r="AB7" s="9" t="s">
        <v>114</v>
      </c>
      <c r="AC7" s="9" t="s">
        <v>119</v>
      </c>
      <c r="AD7" s="3" t="s">
        <v>116</v>
      </c>
      <c r="AE7" s="9" t="s">
        <v>120</v>
      </c>
      <c r="AF7" s="3" t="s">
        <v>2008</v>
      </c>
      <c r="AG7" s="3" t="s">
        <v>2009</v>
      </c>
      <c r="AH7" s="9"/>
      <c r="AI7" s="9" t="s">
        <v>2017</v>
      </c>
      <c r="AJ7" s="34">
        <v>44520</v>
      </c>
      <c r="AK7" s="3"/>
    </row>
    <row r="8" spans="1:37" s="15" customFormat="1" ht="12">
      <c r="A8" s="3">
        <v>6</v>
      </c>
      <c r="B8" s="1" t="s">
        <v>135</v>
      </c>
      <c r="C8" s="2" t="s">
        <v>136</v>
      </c>
      <c r="D8" s="2" t="s">
        <v>2018</v>
      </c>
      <c r="E8" s="3" t="s">
        <v>4</v>
      </c>
      <c r="F8" s="10" t="s">
        <v>137</v>
      </c>
      <c r="G8" s="6" t="s">
        <v>40</v>
      </c>
      <c r="H8" s="9" t="s">
        <v>108</v>
      </c>
      <c r="I8" s="9" t="s">
        <v>99</v>
      </c>
      <c r="J8" s="9" t="s">
        <v>109</v>
      </c>
      <c r="K8" s="9" t="s">
        <v>110</v>
      </c>
      <c r="L8" s="9" t="s">
        <v>110</v>
      </c>
      <c r="M8" s="9" t="s">
        <v>2007</v>
      </c>
      <c r="N8" s="9" t="s">
        <v>112</v>
      </c>
      <c r="O8" s="60">
        <v>40754</v>
      </c>
      <c r="P8" s="9">
        <v>5</v>
      </c>
      <c r="Q8" s="9">
        <v>9</v>
      </c>
      <c r="R8" s="9">
        <v>0</v>
      </c>
      <c r="S8" s="9">
        <v>50</v>
      </c>
      <c r="T8" s="9"/>
      <c r="U8" s="9">
        <v>1570</v>
      </c>
      <c r="V8" s="9"/>
      <c r="W8" s="76"/>
      <c r="X8" s="9">
        <v>81226.55</v>
      </c>
      <c r="Y8" s="40">
        <f t="shared" si="0"/>
        <v>77165.22</v>
      </c>
      <c r="Z8" s="40">
        <v>4061.33</v>
      </c>
      <c r="AA8" s="9" t="s">
        <v>127</v>
      </c>
      <c r="AB8" s="9" t="s">
        <v>114</v>
      </c>
      <c r="AC8" s="9" t="s">
        <v>119</v>
      </c>
      <c r="AD8" s="3" t="s">
        <v>116</v>
      </c>
      <c r="AE8" s="9" t="s">
        <v>128</v>
      </c>
      <c r="AF8" s="3" t="s">
        <v>2008</v>
      </c>
      <c r="AG8" s="3" t="s">
        <v>2009</v>
      </c>
      <c r="AH8" s="9"/>
      <c r="AI8" s="9"/>
      <c r="AJ8" s="34">
        <v>44526</v>
      </c>
      <c r="AK8" s="3"/>
    </row>
    <row r="9" spans="1:37" s="15" customFormat="1" ht="12">
      <c r="A9" s="3">
        <v>7</v>
      </c>
      <c r="B9" s="1" t="s">
        <v>138</v>
      </c>
      <c r="C9" s="2" t="s">
        <v>139</v>
      </c>
      <c r="D9" s="2" t="s">
        <v>2019</v>
      </c>
      <c r="E9" s="3" t="s">
        <v>4</v>
      </c>
      <c r="F9" s="10" t="s">
        <v>140</v>
      </c>
      <c r="G9" s="6" t="s">
        <v>40</v>
      </c>
      <c r="H9" s="9" t="s">
        <v>108</v>
      </c>
      <c r="I9" s="9" t="s">
        <v>99</v>
      </c>
      <c r="J9" s="9" t="s">
        <v>109</v>
      </c>
      <c r="K9" s="9" t="s">
        <v>108</v>
      </c>
      <c r="L9" s="9" t="s">
        <v>108</v>
      </c>
      <c r="M9" s="9" t="s">
        <v>2007</v>
      </c>
      <c r="N9" s="9" t="s">
        <v>123</v>
      </c>
      <c r="O9" s="60">
        <v>41460</v>
      </c>
      <c r="P9" s="9">
        <v>5</v>
      </c>
      <c r="Q9" s="9">
        <v>7</v>
      </c>
      <c r="R9" s="9">
        <v>0</v>
      </c>
      <c r="S9" s="9">
        <v>50</v>
      </c>
      <c r="T9" s="9"/>
      <c r="U9" s="9" t="s">
        <v>130</v>
      </c>
      <c r="V9" s="9"/>
      <c r="W9" s="76"/>
      <c r="X9" s="9">
        <v>21973.32</v>
      </c>
      <c r="Y9" s="40">
        <f t="shared" si="0"/>
        <v>20874.650000000001</v>
      </c>
      <c r="Z9" s="40">
        <v>1098.67</v>
      </c>
      <c r="AA9" s="9" t="s">
        <v>127</v>
      </c>
      <c r="AB9" s="9" t="s">
        <v>114</v>
      </c>
      <c r="AC9" s="9" t="s">
        <v>115</v>
      </c>
      <c r="AD9" s="3" t="s">
        <v>116</v>
      </c>
      <c r="AE9" s="9" t="s">
        <v>128</v>
      </c>
      <c r="AF9" s="3" t="s">
        <v>2008</v>
      </c>
      <c r="AG9" s="3" t="s">
        <v>2009</v>
      </c>
      <c r="AH9" s="9"/>
      <c r="AI9" s="9"/>
      <c r="AJ9" s="34">
        <v>44517</v>
      </c>
      <c r="AK9" s="3"/>
    </row>
    <row r="10" spans="1:37" s="15" customFormat="1" ht="12">
      <c r="A10" s="3">
        <v>8</v>
      </c>
      <c r="B10" s="1" t="s">
        <v>2020</v>
      </c>
      <c r="C10" s="2" t="s">
        <v>141</v>
      </c>
      <c r="D10" s="2" t="s">
        <v>2021</v>
      </c>
      <c r="E10" s="3" t="s">
        <v>4</v>
      </c>
      <c r="F10" s="10" t="s">
        <v>142</v>
      </c>
      <c r="G10" s="6" t="s">
        <v>40</v>
      </c>
      <c r="H10" s="9" t="s">
        <v>108</v>
      </c>
      <c r="I10" s="9" t="s">
        <v>99</v>
      </c>
      <c r="J10" s="9" t="s">
        <v>109</v>
      </c>
      <c r="K10" s="9" t="s">
        <v>110</v>
      </c>
      <c r="L10" s="9" t="s">
        <v>110</v>
      </c>
      <c r="M10" s="9" t="s">
        <v>2007</v>
      </c>
      <c r="N10" s="9" t="s">
        <v>112</v>
      </c>
      <c r="O10" s="60">
        <v>39587</v>
      </c>
      <c r="P10" s="9">
        <v>5</v>
      </c>
      <c r="Q10" s="9">
        <v>12</v>
      </c>
      <c r="R10" s="9">
        <v>0</v>
      </c>
      <c r="S10" s="9">
        <v>50</v>
      </c>
      <c r="T10" s="9"/>
      <c r="U10" s="9">
        <v>1570</v>
      </c>
      <c r="V10" s="9"/>
      <c r="W10" s="76"/>
      <c r="X10" s="9">
        <v>98506.19</v>
      </c>
      <c r="Y10" s="40">
        <f t="shared" si="0"/>
        <v>93580.88</v>
      </c>
      <c r="Z10" s="40">
        <v>4925.3100000000004</v>
      </c>
      <c r="AA10" s="9" t="s">
        <v>127</v>
      </c>
      <c r="AB10" s="9" t="s">
        <v>114</v>
      </c>
      <c r="AC10" s="9" t="s">
        <v>119</v>
      </c>
      <c r="AD10" s="3" t="s">
        <v>116</v>
      </c>
      <c r="AE10" s="9" t="s">
        <v>128</v>
      </c>
      <c r="AF10" s="3" t="s">
        <v>2008</v>
      </c>
      <c r="AG10" s="3" t="s">
        <v>2009</v>
      </c>
      <c r="AH10" s="9"/>
      <c r="AI10" s="9"/>
      <c r="AJ10" s="34">
        <v>44511</v>
      </c>
      <c r="AK10" s="3"/>
    </row>
    <row r="11" spans="1:37" s="15" customFormat="1" ht="36">
      <c r="A11" s="3">
        <v>9</v>
      </c>
      <c r="B11" s="1" t="s">
        <v>2022</v>
      </c>
      <c r="C11" s="2" t="s">
        <v>143</v>
      </c>
      <c r="D11" s="5" t="s">
        <v>2023</v>
      </c>
      <c r="E11" s="3" t="s">
        <v>4</v>
      </c>
      <c r="F11" s="10" t="s">
        <v>144</v>
      </c>
      <c r="G11" s="6" t="s">
        <v>40</v>
      </c>
      <c r="H11" s="9" t="s">
        <v>108</v>
      </c>
      <c r="I11" s="9" t="s">
        <v>99</v>
      </c>
      <c r="J11" s="9" t="s">
        <v>109</v>
      </c>
      <c r="K11" s="9" t="s">
        <v>110</v>
      </c>
      <c r="L11" s="9" t="s">
        <v>110</v>
      </c>
      <c r="M11" s="9" t="s">
        <v>2007</v>
      </c>
      <c r="N11" s="9" t="s">
        <v>112</v>
      </c>
      <c r="O11" s="60">
        <v>40880</v>
      </c>
      <c r="P11" s="9">
        <v>5</v>
      </c>
      <c r="Q11" s="9">
        <v>9</v>
      </c>
      <c r="R11" s="9">
        <v>0</v>
      </c>
      <c r="S11" s="9">
        <v>50</v>
      </c>
      <c r="T11" s="9"/>
      <c r="U11" s="9">
        <v>1372</v>
      </c>
      <c r="V11" s="9"/>
      <c r="W11" s="76"/>
      <c r="X11" s="9">
        <v>99276.53</v>
      </c>
      <c r="Y11" s="40">
        <f t="shared" si="0"/>
        <v>94312.7</v>
      </c>
      <c r="Z11" s="40">
        <v>4963.83</v>
      </c>
      <c r="AA11" s="9" t="s">
        <v>127</v>
      </c>
      <c r="AB11" s="9" t="s">
        <v>114</v>
      </c>
      <c r="AC11" s="9" t="s">
        <v>119</v>
      </c>
      <c r="AD11" s="3" t="s">
        <v>116</v>
      </c>
      <c r="AE11" s="9" t="s">
        <v>128</v>
      </c>
      <c r="AF11" s="3" t="s">
        <v>2008</v>
      </c>
      <c r="AG11" s="3" t="s">
        <v>2009</v>
      </c>
      <c r="AH11" s="9"/>
      <c r="AI11" s="9"/>
      <c r="AJ11" s="34">
        <v>44537</v>
      </c>
      <c r="AK11" s="3">
        <f>3926/1000</f>
        <v>3.9260000000000002</v>
      </c>
    </row>
    <row r="12" spans="1:37" s="15" customFormat="1" ht="12">
      <c r="A12" s="3">
        <v>10</v>
      </c>
      <c r="B12" s="1" t="s">
        <v>145</v>
      </c>
      <c r="C12" s="2" t="s">
        <v>146</v>
      </c>
      <c r="D12" s="2" t="s">
        <v>147</v>
      </c>
      <c r="E12" s="3" t="s">
        <v>4</v>
      </c>
      <c r="F12" s="10" t="s">
        <v>148</v>
      </c>
      <c r="G12" s="6" t="s">
        <v>40</v>
      </c>
      <c r="H12" s="9" t="s">
        <v>108</v>
      </c>
      <c r="I12" s="9" t="s">
        <v>99</v>
      </c>
      <c r="J12" s="9" t="s">
        <v>109</v>
      </c>
      <c r="K12" s="9" t="s">
        <v>108</v>
      </c>
      <c r="L12" s="9" t="s">
        <v>110</v>
      </c>
      <c r="M12" s="9" t="s">
        <v>2007</v>
      </c>
      <c r="N12" s="9" t="s">
        <v>112</v>
      </c>
      <c r="O12" s="60">
        <v>40880</v>
      </c>
      <c r="P12" s="9">
        <v>5</v>
      </c>
      <c r="Q12" s="9">
        <v>9</v>
      </c>
      <c r="R12" s="9">
        <v>0</v>
      </c>
      <c r="S12" s="9">
        <v>50</v>
      </c>
      <c r="T12" s="9"/>
      <c r="U12" s="9">
        <v>1630</v>
      </c>
      <c r="V12" s="9"/>
      <c r="W12" s="76"/>
      <c r="X12" s="9">
        <v>95089.82</v>
      </c>
      <c r="Y12" s="40">
        <f t="shared" si="0"/>
        <v>90335.33</v>
      </c>
      <c r="Z12" s="40">
        <v>4754.49</v>
      </c>
      <c r="AA12" s="9" t="s">
        <v>127</v>
      </c>
      <c r="AB12" s="9" t="s">
        <v>114</v>
      </c>
      <c r="AC12" s="9" t="s">
        <v>119</v>
      </c>
      <c r="AD12" s="3" t="s">
        <v>116</v>
      </c>
      <c r="AE12" s="9" t="s">
        <v>128</v>
      </c>
      <c r="AF12" s="3" t="s">
        <v>2008</v>
      </c>
      <c r="AG12" s="3" t="s">
        <v>2009</v>
      </c>
      <c r="AH12" s="9"/>
      <c r="AI12" s="9"/>
      <c r="AJ12" s="34">
        <v>44517</v>
      </c>
      <c r="AK12" s="3">
        <v>3.6779999999999999</v>
      </c>
    </row>
    <row r="13" spans="1:37" s="15" customFormat="1" ht="12">
      <c r="A13" s="3">
        <v>11</v>
      </c>
      <c r="B13" s="1" t="s">
        <v>2024</v>
      </c>
      <c r="C13" s="2" t="s">
        <v>2025</v>
      </c>
      <c r="D13" s="2" t="s">
        <v>2026</v>
      </c>
      <c r="E13" s="3" t="s">
        <v>4</v>
      </c>
      <c r="F13" s="10" t="s">
        <v>149</v>
      </c>
      <c r="G13" s="6" t="s">
        <v>40</v>
      </c>
      <c r="H13" s="9" t="s">
        <v>108</v>
      </c>
      <c r="I13" s="9" t="s">
        <v>99</v>
      </c>
      <c r="J13" s="9" t="s">
        <v>109</v>
      </c>
      <c r="K13" s="9" t="s">
        <v>110</v>
      </c>
      <c r="L13" s="9" t="s">
        <v>110</v>
      </c>
      <c r="M13" s="9" t="s">
        <v>2007</v>
      </c>
      <c r="N13" s="9" t="s">
        <v>112</v>
      </c>
      <c r="O13" s="60">
        <v>39587</v>
      </c>
      <c r="P13" s="9">
        <v>5</v>
      </c>
      <c r="Q13" s="9">
        <v>12</v>
      </c>
      <c r="R13" s="9">
        <v>0</v>
      </c>
      <c r="S13" s="9">
        <v>50</v>
      </c>
      <c r="T13" s="9"/>
      <c r="U13" s="9">
        <v>1630</v>
      </c>
      <c r="V13" s="9"/>
      <c r="W13" s="76"/>
      <c r="X13" s="9">
        <v>100582.96</v>
      </c>
      <c r="Y13" s="40">
        <f t="shared" si="0"/>
        <v>95553.810000000012</v>
      </c>
      <c r="Z13" s="40">
        <v>5029.1499999999996</v>
      </c>
      <c r="AA13" s="9" t="s">
        <v>127</v>
      </c>
      <c r="AB13" s="9" t="s">
        <v>114</v>
      </c>
      <c r="AC13" s="9" t="s">
        <v>119</v>
      </c>
      <c r="AD13" s="3" t="s">
        <v>116</v>
      </c>
      <c r="AE13" s="9" t="s">
        <v>128</v>
      </c>
      <c r="AF13" s="3" t="s">
        <v>2008</v>
      </c>
      <c r="AG13" s="3" t="s">
        <v>2009</v>
      </c>
      <c r="AH13" s="9"/>
      <c r="AI13" s="9"/>
      <c r="AJ13" s="34">
        <v>44516</v>
      </c>
      <c r="AK13" s="3">
        <f>3500/1000</f>
        <v>3.5</v>
      </c>
    </row>
    <row r="14" spans="1:37" s="15" customFormat="1" ht="12">
      <c r="A14" s="3">
        <v>12</v>
      </c>
      <c r="B14" s="1" t="s">
        <v>2027</v>
      </c>
      <c r="C14" s="2" t="s">
        <v>150</v>
      </c>
      <c r="D14" s="2" t="s">
        <v>2028</v>
      </c>
      <c r="E14" s="3" t="s">
        <v>4</v>
      </c>
      <c r="F14" s="10" t="s">
        <v>151</v>
      </c>
      <c r="G14" s="6" t="s">
        <v>40</v>
      </c>
      <c r="H14" s="9" t="s">
        <v>108</v>
      </c>
      <c r="I14" s="9" t="s">
        <v>99</v>
      </c>
      <c r="J14" s="9" t="s">
        <v>109</v>
      </c>
      <c r="K14" s="9" t="s">
        <v>108</v>
      </c>
      <c r="L14" s="9" t="s">
        <v>108</v>
      </c>
      <c r="M14" s="9" t="s">
        <v>2007</v>
      </c>
      <c r="N14" s="9" t="s">
        <v>112</v>
      </c>
      <c r="O14" s="60">
        <v>40681</v>
      </c>
      <c r="P14" s="9">
        <v>5</v>
      </c>
      <c r="Q14" s="9">
        <v>9</v>
      </c>
      <c r="R14" s="9">
        <v>0</v>
      </c>
      <c r="S14" s="9">
        <v>50</v>
      </c>
      <c r="T14" s="9"/>
      <c r="U14" s="9" t="s">
        <v>130</v>
      </c>
      <c r="V14" s="9"/>
      <c r="W14" s="76"/>
      <c r="X14" s="9">
        <v>106747.88</v>
      </c>
      <c r="Y14" s="40">
        <f t="shared" si="0"/>
        <v>101410.49</v>
      </c>
      <c r="Z14" s="40">
        <v>5337.39</v>
      </c>
      <c r="AA14" s="9" t="s">
        <v>127</v>
      </c>
      <c r="AB14" s="9" t="s">
        <v>114</v>
      </c>
      <c r="AC14" s="9" t="s">
        <v>119</v>
      </c>
      <c r="AD14" s="3" t="s">
        <v>116</v>
      </c>
      <c r="AE14" s="9" t="s">
        <v>120</v>
      </c>
      <c r="AF14" s="3" t="s">
        <v>2008</v>
      </c>
      <c r="AG14" s="3" t="s">
        <v>2009</v>
      </c>
      <c r="AH14" s="9"/>
      <c r="AI14" s="9"/>
      <c r="AJ14" s="34">
        <v>44520</v>
      </c>
      <c r="AK14" s="3"/>
    </row>
    <row r="15" spans="1:37" s="15" customFormat="1" ht="12">
      <c r="A15" s="3">
        <v>13</v>
      </c>
      <c r="B15" s="1" t="s">
        <v>2029</v>
      </c>
      <c r="C15" s="2" t="s">
        <v>2030</v>
      </c>
      <c r="D15" s="2" t="s">
        <v>2031</v>
      </c>
      <c r="E15" s="3" t="s">
        <v>4</v>
      </c>
      <c r="F15" s="10" t="s">
        <v>152</v>
      </c>
      <c r="G15" s="6" t="s">
        <v>40</v>
      </c>
      <c r="H15" s="9" t="s">
        <v>110</v>
      </c>
      <c r="I15" s="9" t="s">
        <v>99</v>
      </c>
      <c r="J15" s="9" t="s">
        <v>109</v>
      </c>
      <c r="K15" s="9" t="s">
        <v>130</v>
      </c>
      <c r="L15" s="9" t="s">
        <v>110</v>
      </c>
      <c r="M15" s="9" t="s">
        <v>2007</v>
      </c>
      <c r="N15" s="9" t="s">
        <v>123</v>
      </c>
      <c r="O15" s="60">
        <v>40743</v>
      </c>
      <c r="P15" s="9">
        <v>5</v>
      </c>
      <c r="Q15" s="9">
        <v>9</v>
      </c>
      <c r="R15" s="9">
        <v>0</v>
      </c>
      <c r="S15" s="9">
        <v>50</v>
      </c>
      <c r="T15" s="9"/>
      <c r="U15" s="9">
        <v>1570</v>
      </c>
      <c r="V15" s="9"/>
      <c r="W15" s="76"/>
      <c r="X15" s="9">
        <v>165380.16</v>
      </c>
      <c r="Y15" s="40">
        <f t="shared" si="0"/>
        <v>157111.15</v>
      </c>
      <c r="Z15" s="40">
        <v>8269.01</v>
      </c>
      <c r="AA15" s="9" t="s">
        <v>127</v>
      </c>
      <c r="AB15" s="9" t="s">
        <v>114</v>
      </c>
      <c r="AC15" s="9" t="s">
        <v>119</v>
      </c>
      <c r="AD15" s="3" t="s">
        <v>116</v>
      </c>
      <c r="AE15" s="9" t="s">
        <v>120</v>
      </c>
      <c r="AF15" s="3" t="s">
        <v>2008</v>
      </c>
      <c r="AG15" s="3" t="s">
        <v>2009</v>
      </c>
      <c r="AH15" s="9"/>
      <c r="AI15" s="42"/>
      <c r="AJ15" s="36">
        <v>44565</v>
      </c>
      <c r="AK15" s="24"/>
    </row>
    <row r="16" spans="1:37" s="15" customFormat="1" ht="12">
      <c r="A16" s="3">
        <v>14</v>
      </c>
      <c r="B16" s="1" t="s">
        <v>2032</v>
      </c>
      <c r="C16" s="2" t="s">
        <v>153</v>
      </c>
      <c r="D16" s="2" t="s">
        <v>2033</v>
      </c>
      <c r="E16" s="3" t="s">
        <v>4</v>
      </c>
      <c r="F16" s="10" t="s">
        <v>154</v>
      </c>
      <c r="G16" s="6" t="s">
        <v>40</v>
      </c>
      <c r="H16" s="9" t="s">
        <v>108</v>
      </c>
      <c r="I16" s="9" t="s">
        <v>99</v>
      </c>
      <c r="J16" s="9" t="s">
        <v>109</v>
      </c>
      <c r="K16" s="9" t="s">
        <v>108</v>
      </c>
      <c r="L16" s="9" t="s">
        <v>110</v>
      </c>
      <c r="M16" s="9" t="s">
        <v>2007</v>
      </c>
      <c r="N16" s="9" t="s">
        <v>112</v>
      </c>
      <c r="O16" s="60">
        <v>38883</v>
      </c>
      <c r="P16" s="9">
        <v>5</v>
      </c>
      <c r="Q16" s="9">
        <v>14</v>
      </c>
      <c r="R16" s="9">
        <v>0</v>
      </c>
      <c r="S16" s="9">
        <v>50</v>
      </c>
      <c r="T16" s="9"/>
      <c r="U16" s="9">
        <v>1464</v>
      </c>
      <c r="V16" s="9"/>
      <c r="W16" s="76"/>
      <c r="X16" s="9">
        <v>114602.04</v>
      </c>
      <c r="Y16" s="40">
        <f t="shared" si="0"/>
        <v>108871.93999999999</v>
      </c>
      <c r="Z16" s="40">
        <v>5730.1</v>
      </c>
      <c r="AA16" s="9" t="s">
        <v>127</v>
      </c>
      <c r="AB16" s="9" t="s">
        <v>114</v>
      </c>
      <c r="AC16" s="9" t="s">
        <v>119</v>
      </c>
      <c r="AD16" s="3" t="s">
        <v>116</v>
      </c>
      <c r="AE16" s="9" t="s">
        <v>128</v>
      </c>
      <c r="AF16" s="3" t="s">
        <v>2008</v>
      </c>
      <c r="AG16" s="3" t="s">
        <v>2009</v>
      </c>
      <c r="AH16" s="9"/>
      <c r="AI16" s="9"/>
      <c r="AJ16" s="34">
        <v>44527</v>
      </c>
      <c r="AK16" s="3"/>
    </row>
    <row r="17" spans="1:37" s="15" customFormat="1" ht="12">
      <c r="A17" s="3">
        <v>15</v>
      </c>
      <c r="B17" s="1" t="s">
        <v>155</v>
      </c>
      <c r="C17" s="2" t="s">
        <v>156</v>
      </c>
      <c r="D17" s="2" t="s">
        <v>2034</v>
      </c>
      <c r="E17" s="3" t="s">
        <v>4</v>
      </c>
      <c r="F17" s="10" t="s">
        <v>2035</v>
      </c>
      <c r="G17" s="6" t="s">
        <v>40</v>
      </c>
      <c r="H17" s="9" t="s">
        <v>108</v>
      </c>
      <c r="I17" s="9" t="s">
        <v>99</v>
      </c>
      <c r="J17" s="9" t="s">
        <v>109</v>
      </c>
      <c r="K17" s="9" t="s">
        <v>108</v>
      </c>
      <c r="L17" s="9" t="s">
        <v>110</v>
      </c>
      <c r="M17" s="9" t="s">
        <v>2007</v>
      </c>
      <c r="N17" s="9" t="s">
        <v>112</v>
      </c>
      <c r="O17" s="60">
        <v>38889</v>
      </c>
      <c r="P17" s="9">
        <v>5</v>
      </c>
      <c r="Q17" s="9">
        <v>14</v>
      </c>
      <c r="R17" s="9">
        <v>0</v>
      </c>
      <c r="S17" s="9">
        <v>50</v>
      </c>
      <c r="T17" s="9"/>
      <c r="U17" s="9">
        <v>1542</v>
      </c>
      <c r="V17" s="9"/>
      <c r="W17" s="76"/>
      <c r="X17" s="9">
        <v>123154.6</v>
      </c>
      <c r="Y17" s="40">
        <f t="shared" si="0"/>
        <v>116996.87000000001</v>
      </c>
      <c r="Z17" s="40">
        <v>6157.73</v>
      </c>
      <c r="AA17" s="9" t="s">
        <v>127</v>
      </c>
      <c r="AB17" s="9" t="s">
        <v>114</v>
      </c>
      <c r="AC17" s="9" t="s">
        <v>115</v>
      </c>
      <c r="AD17" s="3" t="s">
        <v>116</v>
      </c>
      <c r="AE17" s="9" t="s">
        <v>128</v>
      </c>
      <c r="AF17" s="3" t="s">
        <v>2008</v>
      </c>
      <c r="AG17" s="3" t="s">
        <v>2009</v>
      </c>
      <c r="AH17" s="9"/>
      <c r="AI17" s="9"/>
      <c r="AJ17" s="34">
        <v>44540</v>
      </c>
      <c r="AK17" s="3"/>
    </row>
    <row r="18" spans="1:37" s="15" customFormat="1" ht="12">
      <c r="A18" s="3">
        <v>16</v>
      </c>
      <c r="B18" s="1" t="s">
        <v>157</v>
      </c>
      <c r="C18" s="2" t="s">
        <v>158</v>
      </c>
      <c r="D18" s="2" t="s">
        <v>2036</v>
      </c>
      <c r="E18" s="3" t="s">
        <v>4</v>
      </c>
      <c r="F18" s="10" t="s">
        <v>159</v>
      </c>
      <c r="G18" s="6" t="s">
        <v>40</v>
      </c>
      <c r="H18" s="9" t="s">
        <v>108</v>
      </c>
      <c r="I18" s="9" t="s">
        <v>99</v>
      </c>
      <c r="J18" s="9" t="s">
        <v>109</v>
      </c>
      <c r="K18" s="9" t="s">
        <v>110</v>
      </c>
      <c r="L18" s="9" t="s">
        <v>110</v>
      </c>
      <c r="M18" s="9" t="s">
        <v>2007</v>
      </c>
      <c r="N18" s="9" t="s">
        <v>112</v>
      </c>
      <c r="O18" s="60">
        <v>39587</v>
      </c>
      <c r="P18" s="9">
        <v>5</v>
      </c>
      <c r="Q18" s="9">
        <v>12</v>
      </c>
      <c r="R18" s="9">
        <v>0</v>
      </c>
      <c r="S18" s="9">
        <v>50</v>
      </c>
      <c r="T18" s="9"/>
      <c r="U18" s="9">
        <v>1570</v>
      </c>
      <c r="V18" s="9"/>
      <c r="W18" s="76"/>
      <c r="X18" s="9">
        <v>129914.53</v>
      </c>
      <c r="Y18" s="40">
        <f t="shared" si="0"/>
        <v>123418.8</v>
      </c>
      <c r="Z18" s="40">
        <v>6495.73</v>
      </c>
      <c r="AA18" s="9" t="s">
        <v>160</v>
      </c>
      <c r="AB18" s="9" t="s">
        <v>114</v>
      </c>
      <c r="AC18" s="9" t="s">
        <v>119</v>
      </c>
      <c r="AD18" s="3" t="s">
        <v>116</v>
      </c>
      <c r="AE18" s="9" t="s">
        <v>128</v>
      </c>
      <c r="AF18" s="3" t="s">
        <v>2008</v>
      </c>
      <c r="AG18" s="3" t="s">
        <v>2009</v>
      </c>
      <c r="AH18" s="9"/>
      <c r="AI18" s="9"/>
      <c r="AJ18" s="34">
        <v>44531</v>
      </c>
      <c r="AK18" s="3"/>
    </row>
    <row r="19" spans="1:37" s="15" customFormat="1" ht="12">
      <c r="A19" s="3">
        <v>17</v>
      </c>
      <c r="B19" s="1" t="s">
        <v>2037</v>
      </c>
      <c r="C19" s="2" t="s">
        <v>161</v>
      </c>
      <c r="D19" s="2" t="s">
        <v>2038</v>
      </c>
      <c r="E19" s="3" t="s">
        <v>4</v>
      </c>
      <c r="F19" s="10" t="s">
        <v>162</v>
      </c>
      <c r="G19" s="6" t="s">
        <v>40</v>
      </c>
      <c r="H19" s="9" t="s">
        <v>108</v>
      </c>
      <c r="I19" s="9" t="s">
        <v>99</v>
      </c>
      <c r="J19" s="9" t="s">
        <v>109</v>
      </c>
      <c r="K19" s="9" t="s">
        <v>110</v>
      </c>
      <c r="L19" s="9" t="s">
        <v>110</v>
      </c>
      <c r="M19" s="9" t="s">
        <v>2007</v>
      </c>
      <c r="N19" s="9" t="s">
        <v>112</v>
      </c>
      <c r="O19" s="60">
        <v>39587</v>
      </c>
      <c r="P19" s="9">
        <v>5</v>
      </c>
      <c r="Q19" s="9">
        <v>12</v>
      </c>
      <c r="R19" s="9">
        <v>0</v>
      </c>
      <c r="S19" s="9">
        <v>50</v>
      </c>
      <c r="T19" s="9"/>
      <c r="U19" s="9">
        <v>1416</v>
      </c>
      <c r="V19" s="9"/>
      <c r="W19" s="76"/>
      <c r="X19" s="9">
        <v>106034.64</v>
      </c>
      <c r="Y19" s="40">
        <f t="shared" si="0"/>
        <v>100732.91</v>
      </c>
      <c r="Z19" s="40">
        <v>5301.73</v>
      </c>
      <c r="AA19" s="9" t="s">
        <v>127</v>
      </c>
      <c r="AB19" s="9" t="s">
        <v>114</v>
      </c>
      <c r="AC19" s="9" t="s">
        <v>119</v>
      </c>
      <c r="AD19" s="3" t="s">
        <v>116</v>
      </c>
      <c r="AE19" s="9" t="s">
        <v>128</v>
      </c>
      <c r="AF19" s="3" t="s">
        <v>2008</v>
      </c>
      <c r="AG19" s="3" t="s">
        <v>2009</v>
      </c>
      <c r="AH19" s="9"/>
      <c r="AI19" s="9"/>
      <c r="AJ19" s="34">
        <v>44510</v>
      </c>
      <c r="AK19" s="34"/>
    </row>
    <row r="20" spans="1:37" s="15" customFormat="1" ht="12">
      <c r="A20" s="3">
        <v>18</v>
      </c>
      <c r="B20" s="1" t="s">
        <v>2039</v>
      </c>
      <c r="C20" s="2" t="s">
        <v>163</v>
      </c>
      <c r="D20" s="2" t="s">
        <v>2040</v>
      </c>
      <c r="E20" s="3" t="s">
        <v>4</v>
      </c>
      <c r="F20" s="10" t="s">
        <v>164</v>
      </c>
      <c r="G20" s="6" t="s">
        <v>40</v>
      </c>
      <c r="H20" s="9" t="s">
        <v>108</v>
      </c>
      <c r="I20" s="9" t="s">
        <v>99</v>
      </c>
      <c r="J20" s="9" t="s">
        <v>109</v>
      </c>
      <c r="K20" s="9" t="s">
        <v>110</v>
      </c>
      <c r="L20" s="9" t="s">
        <v>110</v>
      </c>
      <c r="M20" s="9" t="s">
        <v>2007</v>
      </c>
      <c r="N20" s="9" t="s">
        <v>123</v>
      </c>
      <c r="O20" s="60">
        <v>39587</v>
      </c>
      <c r="P20" s="9">
        <v>5</v>
      </c>
      <c r="Q20" s="9">
        <v>12</v>
      </c>
      <c r="R20" s="9">
        <v>0</v>
      </c>
      <c r="S20" s="9">
        <v>50</v>
      </c>
      <c r="T20" s="9"/>
      <c r="U20" s="9">
        <v>2010</v>
      </c>
      <c r="V20" s="9"/>
      <c r="W20" s="76"/>
      <c r="X20" s="9">
        <v>48083.57</v>
      </c>
      <c r="Y20" s="40">
        <f t="shared" si="0"/>
        <v>45679.39</v>
      </c>
      <c r="Z20" s="40">
        <v>2404.1799999999998</v>
      </c>
      <c r="AA20" s="9" t="s">
        <v>127</v>
      </c>
      <c r="AB20" s="9" t="s">
        <v>114</v>
      </c>
      <c r="AC20" s="9" t="s">
        <v>119</v>
      </c>
      <c r="AD20" s="3" t="s">
        <v>116</v>
      </c>
      <c r="AE20" s="9" t="s">
        <v>128</v>
      </c>
      <c r="AF20" s="3" t="s">
        <v>2008</v>
      </c>
      <c r="AG20" s="3" t="s">
        <v>2009</v>
      </c>
      <c r="AH20" s="9"/>
      <c r="AI20" s="9"/>
      <c r="AJ20" s="34">
        <v>44540</v>
      </c>
      <c r="AK20" s="67"/>
    </row>
    <row r="21" spans="1:37" s="15" customFormat="1" ht="12">
      <c r="A21" s="3">
        <v>19</v>
      </c>
      <c r="B21" s="1" t="s">
        <v>2041</v>
      </c>
      <c r="C21" s="2" t="s">
        <v>165</v>
      </c>
      <c r="D21" s="2" t="s">
        <v>2042</v>
      </c>
      <c r="E21" s="3" t="s">
        <v>2043</v>
      </c>
      <c r="F21" s="10" t="s">
        <v>166</v>
      </c>
      <c r="G21" s="6" t="s">
        <v>40</v>
      </c>
      <c r="H21" s="9" t="s">
        <v>108</v>
      </c>
      <c r="I21" s="9" t="s">
        <v>99</v>
      </c>
      <c r="J21" s="9" t="s">
        <v>109</v>
      </c>
      <c r="K21" s="9" t="s">
        <v>108</v>
      </c>
      <c r="L21" s="9" t="s">
        <v>110</v>
      </c>
      <c r="M21" s="9" t="s">
        <v>2007</v>
      </c>
      <c r="N21" s="9" t="s">
        <v>112</v>
      </c>
      <c r="O21" s="60">
        <v>41157</v>
      </c>
      <c r="P21" s="9">
        <v>5</v>
      </c>
      <c r="Q21" s="9">
        <v>8</v>
      </c>
      <c r="R21" s="9">
        <v>0</v>
      </c>
      <c r="S21" s="9">
        <v>50</v>
      </c>
      <c r="T21" s="9"/>
      <c r="U21" s="9">
        <v>1490</v>
      </c>
      <c r="V21" s="9"/>
      <c r="W21" s="76"/>
      <c r="X21" s="9">
        <v>80073.61</v>
      </c>
      <c r="Y21" s="40">
        <f t="shared" si="0"/>
        <v>76069.930000000008</v>
      </c>
      <c r="Z21" s="40">
        <v>4003.68</v>
      </c>
      <c r="AA21" s="9" t="s">
        <v>127</v>
      </c>
      <c r="AB21" s="9" t="s">
        <v>114</v>
      </c>
      <c r="AC21" s="9" t="s">
        <v>115</v>
      </c>
      <c r="AD21" s="3" t="s">
        <v>116</v>
      </c>
      <c r="AE21" s="9" t="s">
        <v>128</v>
      </c>
      <c r="AF21" s="3" t="s">
        <v>2008</v>
      </c>
      <c r="AG21" s="3" t="s">
        <v>2009</v>
      </c>
      <c r="AH21" s="9"/>
      <c r="AI21" s="9"/>
      <c r="AJ21" s="34">
        <v>44509</v>
      </c>
      <c r="AK21" s="3"/>
    </row>
    <row r="22" spans="1:37" s="15" customFormat="1" ht="12">
      <c r="A22" s="3">
        <v>20</v>
      </c>
      <c r="B22" s="1" t="s">
        <v>2044</v>
      </c>
      <c r="C22" s="2" t="s">
        <v>167</v>
      </c>
      <c r="D22" s="2" t="s">
        <v>2045</v>
      </c>
      <c r="E22" s="3" t="s">
        <v>4</v>
      </c>
      <c r="F22" s="10" t="s">
        <v>168</v>
      </c>
      <c r="G22" s="6" t="s">
        <v>40</v>
      </c>
      <c r="H22" s="9" t="s">
        <v>108</v>
      </c>
      <c r="I22" s="9" t="s">
        <v>99</v>
      </c>
      <c r="J22" s="9" t="s">
        <v>109</v>
      </c>
      <c r="K22" s="9" t="s">
        <v>108</v>
      </c>
      <c r="L22" s="9" t="s">
        <v>110</v>
      </c>
      <c r="M22" s="9" t="s">
        <v>2007</v>
      </c>
      <c r="N22" s="9" t="s">
        <v>112</v>
      </c>
      <c r="O22" s="60">
        <v>41172</v>
      </c>
      <c r="P22" s="9">
        <v>5</v>
      </c>
      <c r="Q22" s="9">
        <v>8</v>
      </c>
      <c r="R22" s="9">
        <v>0</v>
      </c>
      <c r="S22" s="9">
        <v>50</v>
      </c>
      <c r="T22" s="9"/>
      <c r="U22" s="9">
        <v>1764</v>
      </c>
      <c r="V22" s="9"/>
      <c r="W22" s="76"/>
      <c r="X22" s="9">
        <v>89743.59</v>
      </c>
      <c r="Y22" s="40">
        <f t="shared" si="0"/>
        <v>85256.41</v>
      </c>
      <c r="Z22" s="40">
        <v>4487.18</v>
      </c>
      <c r="AA22" s="9" t="s">
        <v>118</v>
      </c>
      <c r="AB22" s="9" t="s">
        <v>114</v>
      </c>
      <c r="AC22" s="9" t="s">
        <v>115</v>
      </c>
      <c r="AD22" s="3" t="s">
        <v>116</v>
      </c>
      <c r="AE22" s="9" t="s">
        <v>128</v>
      </c>
      <c r="AF22" s="3" t="s">
        <v>2008</v>
      </c>
      <c r="AG22" s="3" t="s">
        <v>2009</v>
      </c>
      <c r="AH22" s="9"/>
      <c r="AI22" s="9"/>
      <c r="AJ22" s="34">
        <v>44511</v>
      </c>
      <c r="AK22" s="68">
        <v>2.5499999999999998</v>
      </c>
    </row>
    <row r="23" spans="1:37" s="15" customFormat="1" ht="12">
      <c r="A23" s="3">
        <v>21</v>
      </c>
      <c r="B23" s="1" t="s">
        <v>2046</v>
      </c>
      <c r="C23" s="2" t="s">
        <v>169</v>
      </c>
      <c r="D23" s="2" t="s">
        <v>2047</v>
      </c>
      <c r="E23" s="3" t="s">
        <v>4</v>
      </c>
      <c r="F23" s="10" t="s">
        <v>170</v>
      </c>
      <c r="G23" s="6" t="s">
        <v>40</v>
      </c>
      <c r="H23" s="9" t="s">
        <v>108</v>
      </c>
      <c r="I23" s="9" t="s">
        <v>99</v>
      </c>
      <c r="J23" s="9" t="s">
        <v>109</v>
      </c>
      <c r="K23" s="9" t="s">
        <v>108</v>
      </c>
      <c r="L23" s="9" t="s">
        <v>110</v>
      </c>
      <c r="M23" s="9" t="s">
        <v>2007</v>
      </c>
      <c r="N23" s="9" t="s">
        <v>112</v>
      </c>
      <c r="O23" s="60">
        <v>39587</v>
      </c>
      <c r="P23" s="9">
        <v>5</v>
      </c>
      <c r="Q23" s="9">
        <v>12</v>
      </c>
      <c r="R23" s="9">
        <v>0</v>
      </c>
      <c r="S23" s="9">
        <v>50</v>
      </c>
      <c r="T23" s="9"/>
      <c r="U23" s="9">
        <v>1394</v>
      </c>
      <c r="V23" s="9"/>
      <c r="W23" s="76"/>
      <c r="X23" s="9">
        <v>170370.37</v>
      </c>
      <c r="Y23" s="40">
        <f t="shared" si="0"/>
        <v>161851.85</v>
      </c>
      <c r="Z23" s="40">
        <v>8518.52</v>
      </c>
      <c r="AA23" s="9" t="s">
        <v>127</v>
      </c>
      <c r="AB23" s="9" t="s">
        <v>114</v>
      </c>
      <c r="AC23" s="9" t="s">
        <v>119</v>
      </c>
      <c r="AD23" s="3" t="s">
        <v>116</v>
      </c>
      <c r="AE23" s="9" t="s">
        <v>128</v>
      </c>
      <c r="AF23" s="3" t="s">
        <v>2008</v>
      </c>
      <c r="AG23" s="3" t="s">
        <v>2009</v>
      </c>
      <c r="AH23" s="9"/>
      <c r="AI23" s="9"/>
      <c r="AJ23" s="34">
        <v>44539</v>
      </c>
      <c r="AK23" s="3">
        <f>3800/1000</f>
        <v>3.8</v>
      </c>
    </row>
    <row r="24" spans="1:37" s="15" customFormat="1" ht="12">
      <c r="A24" s="3">
        <v>22</v>
      </c>
      <c r="B24" s="1" t="s">
        <v>2048</v>
      </c>
      <c r="C24" s="2" t="s">
        <v>171</v>
      </c>
      <c r="D24" s="2" t="s">
        <v>2049</v>
      </c>
      <c r="E24" s="3" t="s">
        <v>4</v>
      </c>
      <c r="F24" s="10" t="s">
        <v>172</v>
      </c>
      <c r="G24" s="6" t="s">
        <v>40</v>
      </c>
      <c r="H24" s="9" t="s">
        <v>108</v>
      </c>
      <c r="I24" s="9" t="s">
        <v>99</v>
      </c>
      <c r="J24" s="9" t="s">
        <v>109</v>
      </c>
      <c r="K24" s="9" t="s">
        <v>108</v>
      </c>
      <c r="L24" s="9" t="s">
        <v>110</v>
      </c>
      <c r="M24" s="9" t="s">
        <v>2007</v>
      </c>
      <c r="N24" s="9" t="s">
        <v>112</v>
      </c>
      <c r="O24" s="60">
        <v>40410</v>
      </c>
      <c r="P24" s="9">
        <v>5</v>
      </c>
      <c r="Q24" s="9">
        <v>10</v>
      </c>
      <c r="R24" s="9">
        <v>0</v>
      </c>
      <c r="S24" s="9">
        <v>50</v>
      </c>
      <c r="T24" s="9"/>
      <c r="U24" s="9">
        <v>1416</v>
      </c>
      <c r="V24" s="9"/>
      <c r="W24" s="76"/>
      <c r="X24" s="9">
        <v>91495.33</v>
      </c>
      <c r="Y24" s="40">
        <f t="shared" si="0"/>
        <v>86920.56</v>
      </c>
      <c r="Z24" s="40">
        <v>4574.7700000000004</v>
      </c>
      <c r="AA24" s="9" t="s">
        <v>127</v>
      </c>
      <c r="AB24" s="9" t="s">
        <v>114</v>
      </c>
      <c r="AC24" s="9" t="s">
        <v>119</v>
      </c>
      <c r="AD24" s="3" t="s">
        <v>116</v>
      </c>
      <c r="AE24" s="9" t="s">
        <v>128</v>
      </c>
      <c r="AF24" s="3" t="s">
        <v>2008</v>
      </c>
      <c r="AG24" s="3" t="s">
        <v>2009</v>
      </c>
      <c r="AH24" s="9"/>
      <c r="AI24" s="9"/>
      <c r="AJ24" s="34">
        <v>44517</v>
      </c>
      <c r="AK24" s="3"/>
    </row>
    <row r="25" spans="1:37" s="15" customFormat="1" ht="12">
      <c r="A25" s="3">
        <v>23</v>
      </c>
      <c r="B25" s="1" t="s">
        <v>173</v>
      </c>
      <c r="C25" s="2" t="s">
        <v>174</v>
      </c>
      <c r="D25" s="2" t="s">
        <v>2050</v>
      </c>
      <c r="E25" s="3" t="s">
        <v>4</v>
      </c>
      <c r="F25" s="10" t="s">
        <v>175</v>
      </c>
      <c r="G25" s="6" t="s">
        <v>40</v>
      </c>
      <c r="H25" s="9" t="s">
        <v>108</v>
      </c>
      <c r="I25" s="9" t="s">
        <v>99</v>
      </c>
      <c r="J25" s="9" t="s">
        <v>109</v>
      </c>
      <c r="K25" s="9" t="s">
        <v>108</v>
      </c>
      <c r="L25" s="9" t="s">
        <v>110</v>
      </c>
      <c r="M25" s="9" t="s">
        <v>2007</v>
      </c>
      <c r="N25" s="9" t="s">
        <v>112</v>
      </c>
      <c r="O25" s="60">
        <v>41157</v>
      </c>
      <c r="P25" s="9">
        <v>5</v>
      </c>
      <c r="Q25" s="9">
        <v>8</v>
      </c>
      <c r="R25" s="9">
        <v>0</v>
      </c>
      <c r="S25" s="9">
        <v>50</v>
      </c>
      <c r="T25" s="9"/>
      <c r="U25" s="9">
        <v>1800</v>
      </c>
      <c r="V25" s="9"/>
      <c r="W25" s="76"/>
      <c r="X25" s="9">
        <v>108051.42</v>
      </c>
      <c r="Y25" s="40">
        <f t="shared" si="0"/>
        <v>102648.85</v>
      </c>
      <c r="Z25" s="40">
        <v>5402.57</v>
      </c>
      <c r="AA25" s="9" t="s">
        <v>127</v>
      </c>
      <c r="AB25" s="9" t="s">
        <v>114</v>
      </c>
      <c r="AC25" s="9" t="s">
        <v>115</v>
      </c>
      <c r="AD25" s="3" t="s">
        <v>116</v>
      </c>
      <c r="AE25" s="9" t="s">
        <v>128</v>
      </c>
      <c r="AF25" s="3" t="s">
        <v>2008</v>
      </c>
      <c r="AG25" s="3" t="s">
        <v>2009</v>
      </c>
      <c r="AH25" s="9"/>
      <c r="AI25" s="9"/>
      <c r="AJ25" s="34">
        <v>44511</v>
      </c>
      <c r="AK25" s="3"/>
    </row>
    <row r="26" spans="1:37" s="15" customFormat="1" ht="12">
      <c r="A26" s="3">
        <v>24</v>
      </c>
      <c r="B26" s="1" t="s">
        <v>2051</v>
      </c>
      <c r="C26" s="2" t="s">
        <v>176</v>
      </c>
      <c r="D26" s="2" t="s">
        <v>2052</v>
      </c>
      <c r="E26" s="3" t="s">
        <v>4</v>
      </c>
      <c r="F26" s="10" t="s">
        <v>177</v>
      </c>
      <c r="G26" s="6" t="s">
        <v>40</v>
      </c>
      <c r="H26" s="9" t="s">
        <v>108</v>
      </c>
      <c r="I26" s="9" t="s">
        <v>99</v>
      </c>
      <c r="J26" s="9" t="s">
        <v>109</v>
      </c>
      <c r="K26" s="9" t="s">
        <v>110</v>
      </c>
      <c r="L26" s="9" t="s">
        <v>110</v>
      </c>
      <c r="M26" s="9" t="s">
        <v>2007</v>
      </c>
      <c r="N26" s="9" t="s">
        <v>112</v>
      </c>
      <c r="O26" s="60">
        <v>41640</v>
      </c>
      <c r="P26" s="9">
        <v>5</v>
      </c>
      <c r="Q26" s="9">
        <v>6</v>
      </c>
      <c r="R26" s="9">
        <v>0</v>
      </c>
      <c r="S26" s="9">
        <v>80</v>
      </c>
      <c r="T26" s="9"/>
      <c r="U26" s="9">
        <v>1490</v>
      </c>
      <c r="V26" s="9"/>
      <c r="W26" s="76"/>
      <c r="X26" s="9">
        <v>85225.33</v>
      </c>
      <c r="Y26" s="40">
        <f t="shared" si="0"/>
        <v>80964.06</v>
      </c>
      <c r="Z26" s="40">
        <v>4261.2700000000004</v>
      </c>
      <c r="AA26" s="9" t="s">
        <v>127</v>
      </c>
      <c r="AB26" s="9" t="s">
        <v>114</v>
      </c>
      <c r="AC26" s="9" t="s">
        <v>115</v>
      </c>
      <c r="AD26" s="3" t="s">
        <v>116</v>
      </c>
      <c r="AE26" s="9" t="s">
        <v>128</v>
      </c>
      <c r="AF26" s="3" t="s">
        <v>2008</v>
      </c>
      <c r="AG26" s="3" t="s">
        <v>2009</v>
      </c>
      <c r="AH26" s="9"/>
      <c r="AI26" s="9"/>
      <c r="AJ26" s="34">
        <v>44518</v>
      </c>
      <c r="AK26" s="3">
        <v>3.5</v>
      </c>
    </row>
    <row r="27" spans="1:37" s="15" customFormat="1" ht="12">
      <c r="A27" s="3">
        <v>25</v>
      </c>
      <c r="B27" s="1" t="s">
        <v>178</v>
      </c>
      <c r="C27" s="2" t="s">
        <v>179</v>
      </c>
      <c r="D27" s="2" t="s">
        <v>2053</v>
      </c>
      <c r="E27" s="3" t="s">
        <v>4</v>
      </c>
      <c r="F27" s="10" t="s">
        <v>180</v>
      </c>
      <c r="G27" s="6" t="s">
        <v>40</v>
      </c>
      <c r="H27" s="9" t="s">
        <v>108</v>
      </c>
      <c r="I27" s="9" t="s">
        <v>99</v>
      </c>
      <c r="J27" s="9" t="s">
        <v>109</v>
      </c>
      <c r="K27" s="9" t="s">
        <v>110</v>
      </c>
      <c r="L27" s="9" t="s">
        <v>110</v>
      </c>
      <c r="M27" s="9" t="s">
        <v>2007</v>
      </c>
      <c r="N27" s="9" t="s">
        <v>112</v>
      </c>
      <c r="O27" s="60">
        <v>40179</v>
      </c>
      <c r="P27" s="9">
        <v>5</v>
      </c>
      <c r="Q27" s="9">
        <v>10</v>
      </c>
      <c r="R27" s="9">
        <v>0</v>
      </c>
      <c r="S27" s="9">
        <v>50</v>
      </c>
      <c r="T27" s="9"/>
      <c r="U27" s="9">
        <v>1646</v>
      </c>
      <c r="V27" s="9"/>
      <c r="W27" s="76"/>
      <c r="X27" s="9">
        <v>121397.12</v>
      </c>
      <c r="Y27" s="40">
        <f t="shared" si="0"/>
        <v>115327.26</v>
      </c>
      <c r="Z27" s="40">
        <v>6069.86</v>
      </c>
      <c r="AA27" s="9" t="s">
        <v>127</v>
      </c>
      <c r="AB27" s="9" t="s">
        <v>114</v>
      </c>
      <c r="AC27" s="9" t="s">
        <v>119</v>
      </c>
      <c r="AD27" s="3" t="s">
        <v>116</v>
      </c>
      <c r="AE27" s="9" t="s">
        <v>128</v>
      </c>
      <c r="AF27" s="3" t="s">
        <v>2008</v>
      </c>
      <c r="AG27" s="3" t="s">
        <v>2009</v>
      </c>
      <c r="AH27" s="9"/>
      <c r="AI27" s="9"/>
      <c r="AJ27" s="34">
        <v>44559</v>
      </c>
      <c r="AK27" s="3"/>
    </row>
    <row r="28" spans="1:37" s="15" customFormat="1" ht="12">
      <c r="A28" s="3">
        <v>26</v>
      </c>
      <c r="B28" s="1" t="s">
        <v>2054</v>
      </c>
      <c r="C28" s="2" t="s">
        <v>181</v>
      </c>
      <c r="D28" s="2" t="s">
        <v>2055</v>
      </c>
      <c r="E28" s="3" t="s">
        <v>4</v>
      </c>
      <c r="F28" s="10" t="s">
        <v>182</v>
      </c>
      <c r="G28" s="6" t="s">
        <v>40</v>
      </c>
      <c r="H28" s="9" t="s">
        <v>108</v>
      </c>
      <c r="I28" s="9" t="s">
        <v>99</v>
      </c>
      <c r="J28" s="9" t="s">
        <v>109</v>
      </c>
      <c r="K28" s="9" t="s">
        <v>108</v>
      </c>
      <c r="L28" s="9" t="s">
        <v>108</v>
      </c>
      <c r="M28" s="9" t="s">
        <v>2007</v>
      </c>
      <c r="N28" s="9" t="s">
        <v>112</v>
      </c>
      <c r="O28" s="60">
        <v>41640</v>
      </c>
      <c r="P28" s="9">
        <v>5</v>
      </c>
      <c r="Q28" s="9">
        <v>6</v>
      </c>
      <c r="R28" s="9">
        <v>0</v>
      </c>
      <c r="S28" s="9">
        <v>80</v>
      </c>
      <c r="T28" s="9"/>
      <c r="U28" s="9" t="s">
        <v>130</v>
      </c>
      <c r="V28" s="9"/>
      <c r="W28" s="76"/>
      <c r="X28" s="9">
        <v>110183.23</v>
      </c>
      <c r="Y28" s="40">
        <f t="shared" si="0"/>
        <v>104674.06999999999</v>
      </c>
      <c r="Z28" s="40">
        <v>5509.16</v>
      </c>
      <c r="AA28" s="9" t="s">
        <v>127</v>
      </c>
      <c r="AB28" s="9" t="s">
        <v>114</v>
      </c>
      <c r="AC28" s="9" t="s">
        <v>115</v>
      </c>
      <c r="AD28" s="3" t="s">
        <v>116</v>
      </c>
      <c r="AE28" s="9" t="s">
        <v>128</v>
      </c>
      <c r="AF28" s="3" t="s">
        <v>2008</v>
      </c>
      <c r="AG28" s="3" t="s">
        <v>2009</v>
      </c>
      <c r="AH28" s="9"/>
      <c r="AI28" s="9"/>
      <c r="AJ28" s="34">
        <v>44510</v>
      </c>
      <c r="AK28" s="3"/>
    </row>
    <row r="29" spans="1:37" s="15" customFormat="1" ht="12">
      <c r="A29" s="3">
        <v>27</v>
      </c>
      <c r="B29" s="1" t="s">
        <v>2056</v>
      </c>
      <c r="C29" s="2" t="s">
        <v>183</v>
      </c>
      <c r="D29" s="2" t="s">
        <v>2057</v>
      </c>
      <c r="E29" s="3" t="s">
        <v>4</v>
      </c>
      <c r="F29" s="10" t="s">
        <v>184</v>
      </c>
      <c r="G29" s="6" t="s">
        <v>40</v>
      </c>
      <c r="H29" s="9" t="s">
        <v>108</v>
      </c>
      <c r="I29" s="9" t="s">
        <v>99</v>
      </c>
      <c r="J29" s="9" t="s">
        <v>109</v>
      </c>
      <c r="K29" s="9" t="s">
        <v>110</v>
      </c>
      <c r="L29" s="9" t="s">
        <v>110</v>
      </c>
      <c r="M29" s="9" t="s">
        <v>2007</v>
      </c>
      <c r="N29" s="9" t="s">
        <v>112</v>
      </c>
      <c r="O29" s="60">
        <v>40378</v>
      </c>
      <c r="P29" s="9">
        <v>5</v>
      </c>
      <c r="Q29" s="9">
        <v>10</v>
      </c>
      <c r="R29" s="9">
        <v>0</v>
      </c>
      <c r="S29" s="9">
        <v>50</v>
      </c>
      <c r="T29" s="9"/>
      <c r="U29" s="9">
        <v>1394</v>
      </c>
      <c r="V29" s="9"/>
      <c r="W29" s="76"/>
      <c r="X29" s="9">
        <v>118803.42</v>
      </c>
      <c r="Y29" s="40">
        <f t="shared" si="0"/>
        <v>112863.25</v>
      </c>
      <c r="Z29" s="40">
        <v>5940.17</v>
      </c>
      <c r="AA29" s="9" t="s">
        <v>118</v>
      </c>
      <c r="AB29" s="9" t="s">
        <v>114</v>
      </c>
      <c r="AC29" s="9" t="s">
        <v>119</v>
      </c>
      <c r="AD29" s="3" t="s">
        <v>116</v>
      </c>
      <c r="AE29" s="9" t="s">
        <v>128</v>
      </c>
      <c r="AF29" s="3" t="s">
        <v>2008</v>
      </c>
      <c r="AG29" s="3" t="s">
        <v>2009</v>
      </c>
      <c r="AH29" s="9"/>
      <c r="AI29" s="9"/>
      <c r="AJ29" s="34">
        <v>44512</v>
      </c>
      <c r="AK29" s="3"/>
    </row>
    <row r="30" spans="1:37" s="15" customFormat="1" ht="12">
      <c r="A30" s="3">
        <v>28</v>
      </c>
      <c r="B30" s="1" t="s">
        <v>185</v>
      </c>
      <c r="C30" s="2" t="s">
        <v>186</v>
      </c>
      <c r="D30" s="2" t="s">
        <v>2058</v>
      </c>
      <c r="E30" s="3" t="s">
        <v>4</v>
      </c>
      <c r="F30" s="10" t="s">
        <v>187</v>
      </c>
      <c r="G30" s="6" t="s">
        <v>40</v>
      </c>
      <c r="H30" s="9" t="s">
        <v>108</v>
      </c>
      <c r="I30" s="9" t="s">
        <v>99</v>
      </c>
      <c r="J30" s="9" t="s">
        <v>109</v>
      </c>
      <c r="K30" s="9" t="s">
        <v>110</v>
      </c>
      <c r="L30" s="9" t="s">
        <v>110</v>
      </c>
      <c r="M30" s="9" t="s">
        <v>2007</v>
      </c>
      <c r="N30" s="9" t="s">
        <v>123</v>
      </c>
      <c r="O30" s="60">
        <v>40179</v>
      </c>
      <c r="P30" s="9">
        <v>5</v>
      </c>
      <c r="Q30" s="9">
        <v>10</v>
      </c>
      <c r="R30" s="9">
        <v>0</v>
      </c>
      <c r="S30" s="9">
        <v>50</v>
      </c>
      <c r="T30" s="9"/>
      <c r="U30" s="9">
        <v>4282</v>
      </c>
      <c r="V30" s="9"/>
      <c r="W30" s="76"/>
      <c r="X30" s="9">
        <v>21367.52</v>
      </c>
      <c r="Y30" s="40">
        <f t="shared" si="0"/>
        <v>20299.14</v>
      </c>
      <c r="Z30" s="40">
        <v>1068.3800000000001</v>
      </c>
      <c r="AA30" s="9" t="s">
        <v>118</v>
      </c>
      <c r="AB30" s="9" t="s">
        <v>114</v>
      </c>
      <c r="AC30" s="9" t="s">
        <v>119</v>
      </c>
      <c r="AD30" s="3" t="s">
        <v>116</v>
      </c>
      <c r="AE30" s="9" t="s">
        <v>128</v>
      </c>
      <c r="AF30" s="3" t="s">
        <v>2008</v>
      </c>
      <c r="AG30" s="3" t="s">
        <v>2009</v>
      </c>
      <c r="AH30" s="9"/>
      <c r="AI30" s="9"/>
      <c r="AJ30" s="34">
        <v>44545</v>
      </c>
      <c r="AK30" s="3"/>
    </row>
    <row r="31" spans="1:37" s="15" customFormat="1" ht="12">
      <c r="A31" s="3">
        <v>29</v>
      </c>
      <c r="B31" s="1" t="s">
        <v>2059</v>
      </c>
      <c r="C31" s="2" t="s">
        <v>188</v>
      </c>
      <c r="D31" s="2" t="s">
        <v>2060</v>
      </c>
      <c r="E31" s="3" t="s">
        <v>4</v>
      </c>
      <c r="F31" s="10" t="s">
        <v>2061</v>
      </c>
      <c r="G31" s="6" t="s">
        <v>40</v>
      </c>
      <c r="H31" s="9" t="s">
        <v>108</v>
      </c>
      <c r="I31" s="9" t="s">
        <v>99</v>
      </c>
      <c r="J31" s="9" t="s">
        <v>109</v>
      </c>
      <c r="K31" s="9" t="s">
        <v>110</v>
      </c>
      <c r="L31" s="9" t="s">
        <v>110</v>
      </c>
      <c r="M31" s="9" t="s">
        <v>2007</v>
      </c>
      <c r="N31" s="9" t="s">
        <v>112</v>
      </c>
      <c r="O31" s="60">
        <v>40378</v>
      </c>
      <c r="P31" s="9">
        <v>5</v>
      </c>
      <c r="Q31" s="9">
        <v>10</v>
      </c>
      <c r="R31" s="9">
        <v>0</v>
      </c>
      <c r="S31" s="9">
        <v>50</v>
      </c>
      <c r="T31" s="9"/>
      <c r="U31" s="9">
        <v>1570</v>
      </c>
      <c r="V31" s="9"/>
      <c r="W31" s="76"/>
      <c r="X31" s="9">
        <v>120512.82</v>
      </c>
      <c r="Y31" s="40">
        <f t="shared" si="0"/>
        <v>114487.18000000001</v>
      </c>
      <c r="Z31" s="40">
        <v>6025.64</v>
      </c>
      <c r="AA31" s="9" t="s">
        <v>118</v>
      </c>
      <c r="AB31" s="9" t="s">
        <v>114</v>
      </c>
      <c r="AC31" s="9" t="s">
        <v>119</v>
      </c>
      <c r="AD31" s="3" t="s">
        <v>116</v>
      </c>
      <c r="AE31" s="9" t="s">
        <v>128</v>
      </c>
      <c r="AF31" s="3" t="s">
        <v>2008</v>
      </c>
      <c r="AG31" s="3" t="s">
        <v>2009</v>
      </c>
      <c r="AH31" s="9"/>
      <c r="AI31" s="9"/>
      <c r="AJ31" s="34">
        <v>44516</v>
      </c>
      <c r="AK31" s="3"/>
    </row>
    <row r="32" spans="1:37" s="15" customFormat="1" ht="12">
      <c r="A32" s="3">
        <v>30</v>
      </c>
      <c r="B32" s="1" t="s">
        <v>2062</v>
      </c>
      <c r="C32" s="2" t="s">
        <v>189</v>
      </c>
      <c r="D32" s="2" t="s">
        <v>2063</v>
      </c>
      <c r="E32" s="3" t="s">
        <v>4</v>
      </c>
      <c r="F32" s="10" t="s">
        <v>190</v>
      </c>
      <c r="G32" s="6" t="s">
        <v>40</v>
      </c>
      <c r="H32" s="9" t="s">
        <v>108</v>
      </c>
      <c r="I32" s="9" t="s">
        <v>99</v>
      </c>
      <c r="J32" s="9" t="s">
        <v>109</v>
      </c>
      <c r="K32" s="9" t="s">
        <v>108</v>
      </c>
      <c r="L32" s="9" t="s">
        <v>110</v>
      </c>
      <c r="M32" s="9" t="s">
        <v>2007</v>
      </c>
      <c r="N32" s="9" t="s">
        <v>112</v>
      </c>
      <c r="O32" s="60">
        <v>40754</v>
      </c>
      <c r="P32" s="9">
        <v>5</v>
      </c>
      <c r="Q32" s="9">
        <v>9</v>
      </c>
      <c r="R32" s="9">
        <v>0</v>
      </c>
      <c r="S32" s="9">
        <v>50</v>
      </c>
      <c r="T32" s="9"/>
      <c r="U32" s="9">
        <v>1416</v>
      </c>
      <c r="V32" s="9"/>
      <c r="W32" s="76"/>
      <c r="X32" s="9">
        <v>143288.42000000001</v>
      </c>
      <c r="Y32" s="40">
        <f t="shared" si="0"/>
        <v>136124</v>
      </c>
      <c r="Z32" s="40">
        <v>7164.42</v>
      </c>
      <c r="AA32" s="9" t="s">
        <v>127</v>
      </c>
      <c r="AB32" s="9" t="s">
        <v>114</v>
      </c>
      <c r="AC32" s="9" t="s">
        <v>119</v>
      </c>
      <c r="AD32" s="3" t="s">
        <v>116</v>
      </c>
      <c r="AE32" s="9" t="s">
        <v>128</v>
      </c>
      <c r="AF32" s="3" t="s">
        <v>2008</v>
      </c>
      <c r="AG32" s="3" t="s">
        <v>2009</v>
      </c>
      <c r="AH32" s="9"/>
      <c r="AI32" s="9"/>
      <c r="AJ32" s="34">
        <v>44539</v>
      </c>
      <c r="AK32" s="3"/>
    </row>
    <row r="33" spans="1:37" s="15" customFormat="1" ht="12">
      <c r="A33" s="3">
        <v>31</v>
      </c>
      <c r="B33" s="1" t="s">
        <v>2064</v>
      </c>
      <c r="C33" s="2" t="s">
        <v>191</v>
      </c>
      <c r="D33" s="2" t="s">
        <v>2065</v>
      </c>
      <c r="E33" s="3" t="s">
        <v>4</v>
      </c>
      <c r="F33" s="10" t="s">
        <v>192</v>
      </c>
      <c r="G33" s="6" t="s">
        <v>40</v>
      </c>
      <c r="H33" s="9" t="s">
        <v>108</v>
      </c>
      <c r="I33" s="9" t="s">
        <v>99</v>
      </c>
      <c r="J33" s="9" t="s">
        <v>109</v>
      </c>
      <c r="K33" s="9" t="s">
        <v>108</v>
      </c>
      <c r="L33" s="9" t="s">
        <v>110</v>
      </c>
      <c r="M33" s="9" t="s">
        <v>2007</v>
      </c>
      <c r="N33" s="9" t="s">
        <v>123</v>
      </c>
      <c r="O33" s="60">
        <v>40316</v>
      </c>
      <c r="P33" s="9">
        <v>5</v>
      </c>
      <c r="Q33" s="9">
        <v>10</v>
      </c>
      <c r="R33" s="9">
        <v>0</v>
      </c>
      <c r="S33" s="9">
        <v>50</v>
      </c>
      <c r="T33" s="9"/>
      <c r="U33" s="9">
        <v>2216</v>
      </c>
      <c r="V33" s="9"/>
      <c r="W33" s="76"/>
      <c r="X33" s="9">
        <v>48592.13</v>
      </c>
      <c r="Y33" s="40">
        <f t="shared" si="0"/>
        <v>46162.52</v>
      </c>
      <c r="Z33" s="40">
        <v>2429.61</v>
      </c>
      <c r="AA33" s="9" t="s">
        <v>127</v>
      </c>
      <c r="AB33" s="9" t="s">
        <v>114</v>
      </c>
      <c r="AC33" s="9" t="s">
        <v>119</v>
      </c>
      <c r="AD33" s="3" t="s">
        <v>116</v>
      </c>
      <c r="AE33" s="9" t="s">
        <v>128</v>
      </c>
      <c r="AF33" s="3" t="s">
        <v>2008</v>
      </c>
      <c r="AG33" s="3" t="s">
        <v>2009</v>
      </c>
      <c r="AH33" s="9"/>
      <c r="AI33" s="9"/>
      <c r="AJ33" s="34">
        <v>44523</v>
      </c>
      <c r="AK33" s="3"/>
    </row>
    <row r="34" spans="1:37" s="15" customFormat="1" ht="12">
      <c r="A34" s="3">
        <v>32</v>
      </c>
      <c r="B34" s="1" t="s">
        <v>193</v>
      </c>
      <c r="C34" s="2" t="s">
        <v>194</v>
      </c>
      <c r="D34" s="2" t="s">
        <v>2066</v>
      </c>
      <c r="E34" s="3" t="s">
        <v>4</v>
      </c>
      <c r="F34" s="10" t="s">
        <v>195</v>
      </c>
      <c r="G34" s="6" t="s">
        <v>40</v>
      </c>
      <c r="H34" s="9" t="s">
        <v>108</v>
      </c>
      <c r="I34" s="9" t="s">
        <v>99</v>
      </c>
      <c r="J34" s="9" t="s">
        <v>109</v>
      </c>
      <c r="K34" s="9" t="s">
        <v>110</v>
      </c>
      <c r="L34" s="9" t="s">
        <v>110</v>
      </c>
      <c r="M34" s="9" t="s">
        <v>2007</v>
      </c>
      <c r="N34" s="9" t="s">
        <v>112</v>
      </c>
      <c r="O34" s="60">
        <v>40316</v>
      </c>
      <c r="P34" s="9">
        <v>5</v>
      </c>
      <c r="Q34" s="9">
        <v>10</v>
      </c>
      <c r="R34" s="9">
        <v>0</v>
      </c>
      <c r="S34" s="9">
        <v>50</v>
      </c>
      <c r="T34" s="9"/>
      <c r="U34" s="9">
        <v>1416</v>
      </c>
      <c r="V34" s="9"/>
      <c r="W34" s="76"/>
      <c r="X34" s="9">
        <v>119658.12</v>
      </c>
      <c r="Y34" s="40">
        <f t="shared" si="0"/>
        <v>113675.20999999999</v>
      </c>
      <c r="Z34" s="40">
        <v>5982.91</v>
      </c>
      <c r="AA34" s="9" t="s">
        <v>196</v>
      </c>
      <c r="AB34" s="9" t="s">
        <v>114</v>
      </c>
      <c r="AC34" s="9" t="s">
        <v>119</v>
      </c>
      <c r="AD34" s="3" t="s">
        <v>116</v>
      </c>
      <c r="AE34" s="9" t="s">
        <v>128</v>
      </c>
      <c r="AF34" s="3" t="s">
        <v>2008</v>
      </c>
      <c r="AG34" s="3" t="s">
        <v>2009</v>
      </c>
      <c r="AH34" s="9"/>
      <c r="AI34" s="9"/>
      <c r="AJ34" s="34">
        <v>44525</v>
      </c>
      <c r="AK34" s="3"/>
    </row>
    <row r="35" spans="1:37" s="15" customFormat="1" ht="12">
      <c r="A35" s="3">
        <v>33</v>
      </c>
      <c r="B35" s="1" t="s">
        <v>2067</v>
      </c>
      <c r="C35" s="2" t="s">
        <v>197</v>
      </c>
      <c r="D35" s="2" t="s">
        <v>2068</v>
      </c>
      <c r="E35" s="3" t="s">
        <v>4</v>
      </c>
      <c r="F35" s="10" t="s">
        <v>198</v>
      </c>
      <c r="G35" s="6" t="s">
        <v>40</v>
      </c>
      <c r="H35" s="9" t="s">
        <v>108</v>
      </c>
      <c r="I35" s="9" t="s">
        <v>99</v>
      </c>
      <c r="J35" s="9" t="s">
        <v>109</v>
      </c>
      <c r="K35" s="9" t="s">
        <v>110</v>
      </c>
      <c r="L35" s="9" t="s">
        <v>110</v>
      </c>
      <c r="M35" s="9" t="s">
        <v>2007</v>
      </c>
      <c r="N35" s="9" t="s">
        <v>123</v>
      </c>
      <c r="O35" s="60">
        <v>40179</v>
      </c>
      <c r="P35" s="9">
        <v>5</v>
      </c>
      <c r="Q35" s="9">
        <v>10</v>
      </c>
      <c r="R35" s="9">
        <v>0</v>
      </c>
      <c r="S35" s="9">
        <v>50</v>
      </c>
      <c r="T35" s="9"/>
      <c r="U35" s="9">
        <v>1964</v>
      </c>
      <c r="V35" s="9"/>
      <c r="W35" s="76"/>
      <c r="X35" s="9">
        <v>59829.06</v>
      </c>
      <c r="Y35" s="40">
        <f t="shared" si="0"/>
        <v>56837.61</v>
      </c>
      <c r="Z35" s="40">
        <v>2991.45</v>
      </c>
      <c r="AA35" s="9" t="s">
        <v>196</v>
      </c>
      <c r="AB35" s="9" t="s">
        <v>114</v>
      </c>
      <c r="AC35" s="9" t="s">
        <v>119</v>
      </c>
      <c r="AD35" s="3" t="s">
        <v>116</v>
      </c>
      <c r="AE35" s="9" t="s">
        <v>128</v>
      </c>
      <c r="AF35" s="3" t="s">
        <v>2008</v>
      </c>
      <c r="AG35" s="3" t="s">
        <v>2009</v>
      </c>
      <c r="AH35" s="9"/>
      <c r="AI35" s="9"/>
      <c r="AJ35" s="34">
        <v>44517</v>
      </c>
      <c r="AK35" s="3"/>
    </row>
    <row r="36" spans="1:37" s="15" customFormat="1" ht="12">
      <c r="A36" s="3">
        <v>34</v>
      </c>
      <c r="B36" s="1" t="s">
        <v>2069</v>
      </c>
      <c r="C36" s="2" t="s">
        <v>199</v>
      </c>
      <c r="D36" s="2" t="s">
        <v>2070</v>
      </c>
      <c r="E36" s="3" t="s">
        <v>4</v>
      </c>
      <c r="F36" s="10" t="s">
        <v>200</v>
      </c>
      <c r="G36" s="6" t="s">
        <v>40</v>
      </c>
      <c r="H36" s="9" t="s">
        <v>108</v>
      </c>
      <c r="I36" s="9" t="s">
        <v>99</v>
      </c>
      <c r="J36" s="9" t="s">
        <v>109</v>
      </c>
      <c r="K36" s="9" t="s">
        <v>110</v>
      </c>
      <c r="L36" s="9" t="s">
        <v>108</v>
      </c>
      <c r="M36" s="9" t="s">
        <v>2007</v>
      </c>
      <c r="N36" s="9" t="s">
        <v>112</v>
      </c>
      <c r="O36" s="60">
        <v>39998</v>
      </c>
      <c r="P36" s="9">
        <v>5</v>
      </c>
      <c r="Q36" s="9">
        <v>11</v>
      </c>
      <c r="R36" s="9">
        <v>0</v>
      </c>
      <c r="S36" s="9">
        <v>50</v>
      </c>
      <c r="T36" s="9"/>
      <c r="U36" s="9" t="s">
        <v>130</v>
      </c>
      <c r="V36" s="9"/>
      <c r="W36" s="76"/>
      <c r="X36" s="9">
        <v>136173.21</v>
      </c>
      <c r="Y36" s="40">
        <f t="shared" si="0"/>
        <v>129364.54999999999</v>
      </c>
      <c r="Z36" s="40">
        <v>6808.66</v>
      </c>
      <c r="AA36" s="9" t="s">
        <v>127</v>
      </c>
      <c r="AB36" s="9" t="s">
        <v>114</v>
      </c>
      <c r="AC36" s="9" t="s">
        <v>119</v>
      </c>
      <c r="AD36" s="3" t="s">
        <v>116</v>
      </c>
      <c r="AE36" s="9" t="s">
        <v>128</v>
      </c>
      <c r="AF36" s="3" t="s">
        <v>2008</v>
      </c>
      <c r="AG36" s="3" t="s">
        <v>2009</v>
      </c>
      <c r="AH36" s="9"/>
      <c r="AI36" s="9"/>
      <c r="AJ36" s="34">
        <v>44526</v>
      </c>
      <c r="AK36" s="3"/>
    </row>
    <row r="37" spans="1:37" s="15" customFormat="1" ht="12">
      <c r="A37" s="3">
        <v>35</v>
      </c>
      <c r="B37" s="1" t="s">
        <v>2071</v>
      </c>
      <c r="C37" s="2" t="s">
        <v>2072</v>
      </c>
      <c r="D37" s="2" t="s">
        <v>2073</v>
      </c>
      <c r="E37" s="3" t="s">
        <v>4</v>
      </c>
      <c r="F37" s="10" t="s">
        <v>201</v>
      </c>
      <c r="G37" s="6" t="s">
        <v>40</v>
      </c>
      <c r="H37" s="9" t="s">
        <v>108</v>
      </c>
      <c r="I37" s="9" t="s">
        <v>99</v>
      </c>
      <c r="J37" s="9" t="s">
        <v>109</v>
      </c>
      <c r="K37" s="9" t="s">
        <v>108</v>
      </c>
      <c r="L37" s="9" t="s">
        <v>110</v>
      </c>
      <c r="M37" s="9" t="s">
        <v>2007</v>
      </c>
      <c r="N37" s="9" t="s">
        <v>112</v>
      </c>
      <c r="O37" s="60">
        <v>40852</v>
      </c>
      <c r="P37" s="9">
        <v>5</v>
      </c>
      <c r="Q37" s="9">
        <v>9</v>
      </c>
      <c r="R37" s="9">
        <v>0</v>
      </c>
      <c r="S37" s="9">
        <v>50</v>
      </c>
      <c r="T37" s="9"/>
      <c r="U37" s="9" t="s">
        <v>130</v>
      </c>
      <c r="V37" s="9"/>
      <c r="W37" s="76"/>
      <c r="X37" s="9">
        <v>123960.48</v>
      </c>
      <c r="Y37" s="40">
        <f t="shared" si="0"/>
        <v>117762.45999999999</v>
      </c>
      <c r="Z37" s="40">
        <v>6198.02</v>
      </c>
      <c r="AA37" s="9" t="s">
        <v>127</v>
      </c>
      <c r="AB37" s="9" t="s">
        <v>114</v>
      </c>
      <c r="AC37" s="9" t="s">
        <v>119</v>
      </c>
      <c r="AD37" s="3" t="s">
        <v>116</v>
      </c>
      <c r="AE37" s="9" t="s">
        <v>128</v>
      </c>
      <c r="AF37" s="3" t="s">
        <v>2008</v>
      </c>
      <c r="AG37" s="3" t="s">
        <v>2009</v>
      </c>
      <c r="AH37" s="9"/>
      <c r="AI37" s="9"/>
      <c r="AJ37" s="34">
        <v>44523</v>
      </c>
      <c r="AK37" s="3"/>
    </row>
    <row r="38" spans="1:37" s="15" customFormat="1" ht="12">
      <c r="A38" s="3">
        <v>36</v>
      </c>
      <c r="B38" s="1" t="s">
        <v>202</v>
      </c>
      <c r="C38" s="2" t="s">
        <v>203</v>
      </c>
      <c r="D38" s="2" t="s">
        <v>2074</v>
      </c>
      <c r="E38" s="3" t="s">
        <v>4</v>
      </c>
      <c r="F38" s="10" t="s">
        <v>204</v>
      </c>
      <c r="G38" s="6" t="s">
        <v>40</v>
      </c>
      <c r="H38" s="9" t="s">
        <v>108</v>
      </c>
      <c r="I38" s="9" t="s">
        <v>99</v>
      </c>
      <c r="J38" s="9" t="s">
        <v>109</v>
      </c>
      <c r="K38" s="9" t="s">
        <v>110</v>
      </c>
      <c r="L38" s="9" t="s">
        <v>110</v>
      </c>
      <c r="M38" s="9" t="s">
        <v>2007</v>
      </c>
      <c r="N38" s="9" t="s">
        <v>123</v>
      </c>
      <c r="O38" s="60">
        <v>40760</v>
      </c>
      <c r="P38" s="9">
        <v>5</v>
      </c>
      <c r="Q38" s="9">
        <v>9</v>
      </c>
      <c r="R38" s="9">
        <v>0</v>
      </c>
      <c r="S38" s="9">
        <v>50</v>
      </c>
      <c r="T38" s="9"/>
      <c r="U38" s="9">
        <v>1416</v>
      </c>
      <c r="V38" s="9"/>
      <c r="W38" s="76"/>
      <c r="X38" s="9">
        <v>66898.73</v>
      </c>
      <c r="Y38" s="40">
        <f t="shared" si="0"/>
        <v>63553.789999999994</v>
      </c>
      <c r="Z38" s="40">
        <v>3344.94</v>
      </c>
      <c r="AA38" s="9" t="s">
        <v>127</v>
      </c>
      <c r="AB38" s="9" t="s">
        <v>114</v>
      </c>
      <c r="AC38" s="9" t="s">
        <v>119</v>
      </c>
      <c r="AD38" s="3" t="s">
        <v>116</v>
      </c>
      <c r="AE38" s="9" t="s">
        <v>128</v>
      </c>
      <c r="AF38" s="3" t="s">
        <v>2008</v>
      </c>
      <c r="AG38" s="3" t="s">
        <v>2009</v>
      </c>
      <c r="AH38" s="9"/>
      <c r="AI38" s="9"/>
      <c r="AJ38" s="34">
        <v>44538</v>
      </c>
      <c r="AK38" s="3"/>
    </row>
    <row r="39" spans="1:37" s="15" customFormat="1" ht="12">
      <c r="A39" s="3">
        <v>37</v>
      </c>
      <c r="B39" s="1" t="s">
        <v>2075</v>
      </c>
      <c r="C39" s="2" t="s">
        <v>205</v>
      </c>
      <c r="D39" s="2" t="s">
        <v>2076</v>
      </c>
      <c r="E39" s="3" t="s">
        <v>4</v>
      </c>
      <c r="F39" s="10" t="s">
        <v>206</v>
      </c>
      <c r="G39" s="6" t="s">
        <v>40</v>
      </c>
      <c r="H39" s="9" t="s">
        <v>108</v>
      </c>
      <c r="I39" s="9" t="s">
        <v>99</v>
      </c>
      <c r="J39" s="9" t="s">
        <v>109</v>
      </c>
      <c r="K39" s="9" t="s">
        <v>108</v>
      </c>
      <c r="L39" s="9" t="s">
        <v>110</v>
      </c>
      <c r="M39" s="9" t="s">
        <v>2007</v>
      </c>
      <c r="N39" s="9" t="s">
        <v>123</v>
      </c>
      <c r="O39" s="60">
        <v>40927</v>
      </c>
      <c r="P39" s="9">
        <v>5</v>
      </c>
      <c r="Q39" s="9">
        <v>8</v>
      </c>
      <c r="R39" s="9">
        <v>0</v>
      </c>
      <c r="S39" s="9">
        <v>50</v>
      </c>
      <c r="T39" s="9"/>
      <c r="U39" s="9">
        <v>1570</v>
      </c>
      <c r="V39" s="9"/>
      <c r="W39" s="76"/>
      <c r="X39" s="9">
        <v>217948.72</v>
      </c>
      <c r="Y39" s="40">
        <f t="shared" si="0"/>
        <v>207051.28</v>
      </c>
      <c r="Z39" s="40">
        <v>10897.44</v>
      </c>
      <c r="AA39" s="9" t="s">
        <v>118</v>
      </c>
      <c r="AB39" s="9" t="s">
        <v>114</v>
      </c>
      <c r="AC39" s="9" t="s">
        <v>115</v>
      </c>
      <c r="AD39" s="3" t="s">
        <v>116</v>
      </c>
      <c r="AE39" s="9" t="s">
        <v>128</v>
      </c>
      <c r="AF39" s="3" t="s">
        <v>2008</v>
      </c>
      <c r="AG39" s="3" t="s">
        <v>2009</v>
      </c>
      <c r="AH39" s="9"/>
      <c r="AI39" s="9"/>
      <c r="AJ39" s="34">
        <v>44571</v>
      </c>
      <c r="AK39" s="3"/>
    </row>
    <row r="40" spans="1:37" s="15" customFormat="1" ht="12">
      <c r="A40" s="3">
        <v>38</v>
      </c>
      <c r="B40" s="1" t="s">
        <v>2077</v>
      </c>
      <c r="C40" s="2" t="s">
        <v>207</v>
      </c>
      <c r="D40" s="2" t="s">
        <v>2078</v>
      </c>
      <c r="E40" s="3" t="s">
        <v>4</v>
      </c>
      <c r="F40" s="10" t="s">
        <v>208</v>
      </c>
      <c r="G40" s="6" t="s">
        <v>40</v>
      </c>
      <c r="H40" s="9" t="s">
        <v>108</v>
      </c>
      <c r="I40" s="9" t="s">
        <v>99</v>
      </c>
      <c r="J40" s="9" t="s">
        <v>109</v>
      </c>
      <c r="K40" s="9" t="s">
        <v>108</v>
      </c>
      <c r="L40" s="9" t="s">
        <v>110</v>
      </c>
      <c r="M40" s="9" t="s">
        <v>2007</v>
      </c>
      <c r="N40" s="9" t="s">
        <v>112</v>
      </c>
      <c r="O40" s="60">
        <v>40880</v>
      </c>
      <c r="P40" s="9">
        <v>5</v>
      </c>
      <c r="Q40" s="9">
        <v>9</v>
      </c>
      <c r="R40" s="9">
        <v>0</v>
      </c>
      <c r="S40" s="9">
        <v>50</v>
      </c>
      <c r="T40" s="9"/>
      <c r="U40" s="9">
        <v>1310</v>
      </c>
      <c r="V40" s="9"/>
      <c r="W40" s="76"/>
      <c r="X40" s="9">
        <v>108547.01</v>
      </c>
      <c r="Y40" s="40">
        <f t="shared" si="0"/>
        <v>103119.65999999999</v>
      </c>
      <c r="Z40" s="40">
        <v>5427.35</v>
      </c>
      <c r="AA40" s="9" t="s">
        <v>118</v>
      </c>
      <c r="AB40" s="9" t="s">
        <v>114</v>
      </c>
      <c r="AC40" s="9" t="s">
        <v>119</v>
      </c>
      <c r="AD40" s="3" t="s">
        <v>116</v>
      </c>
      <c r="AE40" s="9" t="s">
        <v>128</v>
      </c>
      <c r="AF40" s="3" t="s">
        <v>2008</v>
      </c>
      <c r="AG40" s="3" t="s">
        <v>2009</v>
      </c>
      <c r="AH40" s="9"/>
      <c r="AI40" s="9"/>
      <c r="AJ40" s="34">
        <v>44517</v>
      </c>
      <c r="AK40" s="3"/>
    </row>
    <row r="41" spans="1:37" s="15" customFormat="1" ht="12">
      <c r="A41" s="3">
        <v>39</v>
      </c>
      <c r="B41" s="1" t="s">
        <v>2079</v>
      </c>
      <c r="C41" s="2" t="s">
        <v>2080</v>
      </c>
      <c r="D41" s="2" t="s">
        <v>2081</v>
      </c>
      <c r="E41" s="3" t="s">
        <v>4</v>
      </c>
      <c r="F41" s="10" t="s">
        <v>209</v>
      </c>
      <c r="G41" s="6" t="s">
        <v>40</v>
      </c>
      <c r="H41" s="9" t="s">
        <v>108</v>
      </c>
      <c r="I41" s="9" t="s">
        <v>99</v>
      </c>
      <c r="J41" s="9" t="s">
        <v>109</v>
      </c>
      <c r="K41" s="9" t="s">
        <v>108</v>
      </c>
      <c r="L41" s="9" t="s">
        <v>110</v>
      </c>
      <c r="M41" s="9" t="s">
        <v>2007</v>
      </c>
      <c r="N41" s="9" t="s">
        <v>123</v>
      </c>
      <c r="O41" s="60">
        <v>40775</v>
      </c>
      <c r="P41" s="9">
        <v>5</v>
      </c>
      <c r="Q41" s="9">
        <v>9</v>
      </c>
      <c r="R41" s="9">
        <v>0</v>
      </c>
      <c r="S41" s="9">
        <v>50</v>
      </c>
      <c r="T41" s="9"/>
      <c r="U41" s="9">
        <v>2880</v>
      </c>
      <c r="V41" s="9"/>
      <c r="W41" s="76"/>
      <c r="X41" s="9">
        <v>65811.97</v>
      </c>
      <c r="Y41" s="40">
        <f t="shared" si="0"/>
        <v>62521.37</v>
      </c>
      <c r="Z41" s="40">
        <v>3290.6</v>
      </c>
      <c r="AA41" s="9" t="s">
        <v>118</v>
      </c>
      <c r="AB41" s="9" t="s">
        <v>114</v>
      </c>
      <c r="AC41" s="9" t="s">
        <v>119</v>
      </c>
      <c r="AD41" s="3" t="s">
        <v>116</v>
      </c>
      <c r="AE41" s="9" t="s">
        <v>128</v>
      </c>
      <c r="AF41" s="3" t="s">
        <v>2008</v>
      </c>
      <c r="AG41" s="3" t="s">
        <v>2009</v>
      </c>
      <c r="AH41" s="9"/>
      <c r="AI41" s="42"/>
      <c r="AJ41" s="36">
        <v>44553</v>
      </c>
      <c r="AK41" s="24"/>
    </row>
    <row r="42" spans="1:37" s="15" customFormat="1" ht="48">
      <c r="A42" s="3">
        <v>40</v>
      </c>
      <c r="B42" s="1" t="s">
        <v>2082</v>
      </c>
      <c r="C42" s="2" t="s">
        <v>210</v>
      </c>
      <c r="D42" s="5" t="s">
        <v>2083</v>
      </c>
      <c r="E42" s="3" t="s">
        <v>4</v>
      </c>
      <c r="F42" s="10" t="s">
        <v>211</v>
      </c>
      <c r="G42" s="6" t="s">
        <v>40</v>
      </c>
      <c r="H42" s="9" t="s">
        <v>108</v>
      </c>
      <c r="I42" s="9" t="s">
        <v>99</v>
      </c>
      <c r="J42" s="9" t="s">
        <v>109</v>
      </c>
      <c r="K42" s="9" t="s">
        <v>108</v>
      </c>
      <c r="L42" s="9" t="s">
        <v>110</v>
      </c>
      <c r="M42" s="9" t="s">
        <v>2007</v>
      </c>
      <c r="N42" s="9" t="s">
        <v>123</v>
      </c>
      <c r="O42" s="60">
        <v>40775</v>
      </c>
      <c r="P42" s="9">
        <v>5</v>
      </c>
      <c r="Q42" s="9">
        <v>9</v>
      </c>
      <c r="R42" s="9">
        <v>0</v>
      </c>
      <c r="S42" s="9">
        <v>50</v>
      </c>
      <c r="T42" s="9"/>
      <c r="U42" s="9">
        <v>2400</v>
      </c>
      <c r="V42" s="9"/>
      <c r="W42" s="76"/>
      <c r="X42" s="9">
        <v>35042.74</v>
      </c>
      <c r="Y42" s="40">
        <f t="shared" si="0"/>
        <v>33290.6</v>
      </c>
      <c r="Z42" s="40">
        <v>1752.14</v>
      </c>
      <c r="AA42" s="9" t="s">
        <v>118</v>
      </c>
      <c r="AB42" s="9" t="s">
        <v>114</v>
      </c>
      <c r="AC42" s="9" t="s">
        <v>119</v>
      </c>
      <c r="AD42" s="3" t="s">
        <v>116</v>
      </c>
      <c r="AE42" s="9" t="s">
        <v>128</v>
      </c>
      <c r="AF42" s="3" t="s">
        <v>2008</v>
      </c>
      <c r="AG42" s="3" t="s">
        <v>2009</v>
      </c>
      <c r="AH42" s="9"/>
      <c r="AI42" s="9"/>
      <c r="AJ42" s="34">
        <v>44536</v>
      </c>
      <c r="AK42" s="3"/>
    </row>
    <row r="43" spans="1:37" s="15" customFormat="1" ht="12">
      <c r="A43" s="3">
        <v>41</v>
      </c>
      <c r="B43" s="1" t="s">
        <v>212</v>
      </c>
      <c r="C43" s="2" t="s">
        <v>213</v>
      </c>
      <c r="D43" s="2" t="s">
        <v>214</v>
      </c>
      <c r="E43" s="3" t="s">
        <v>4</v>
      </c>
      <c r="F43" s="10" t="s">
        <v>215</v>
      </c>
      <c r="G43" s="6" t="s">
        <v>40</v>
      </c>
      <c r="H43" s="9" t="s">
        <v>110</v>
      </c>
      <c r="I43" s="9" t="s">
        <v>99</v>
      </c>
      <c r="J43" s="9" t="s">
        <v>109</v>
      </c>
      <c r="K43" s="9" t="s">
        <v>108</v>
      </c>
      <c r="L43" s="9" t="s">
        <v>110</v>
      </c>
      <c r="M43" s="9" t="s">
        <v>2007</v>
      </c>
      <c r="N43" s="9" t="s">
        <v>123</v>
      </c>
      <c r="O43" s="60">
        <v>40709</v>
      </c>
      <c r="P43" s="9">
        <v>5</v>
      </c>
      <c r="Q43" s="9">
        <v>9</v>
      </c>
      <c r="R43" s="9">
        <v>0</v>
      </c>
      <c r="S43" s="9">
        <v>50</v>
      </c>
      <c r="T43" s="9"/>
      <c r="U43" s="9">
        <v>1464</v>
      </c>
      <c r="V43" s="9"/>
      <c r="W43" s="76"/>
      <c r="X43" s="9">
        <v>245299.15</v>
      </c>
      <c r="Y43" s="40">
        <f t="shared" si="0"/>
        <v>233034.19</v>
      </c>
      <c r="Z43" s="40">
        <v>12264.96</v>
      </c>
      <c r="AA43" s="9" t="s">
        <v>118</v>
      </c>
      <c r="AB43" s="9" t="s">
        <v>114</v>
      </c>
      <c r="AC43" s="9" t="s">
        <v>119</v>
      </c>
      <c r="AD43" s="3" t="s">
        <v>116</v>
      </c>
      <c r="AE43" s="9" t="s">
        <v>128</v>
      </c>
      <c r="AF43" s="3" t="s">
        <v>2008</v>
      </c>
      <c r="AG43" s="3" t="s">
        <v>2009</v>
      </c>
      <c r="AH43" s="9"/>
      <c r="AI43" s="9"/>
      <c r="AJ43" s="34">
        <v>44523</v>
      </c>
      <c r="AK43" s="3"/>
    </row>
    <row r="44" spans="1:37" s="15" customFormat="1" ht="12">
      <c r="A44" s="3">
        <v>42</v>
      </c>
      <c r="B44" s="1" t="s">
        <v>2084</v>
      </c>
      <c r="C44" s="2" t="s">
        <v>216</v>
      </c>
      <c r="D44" s="2" t="s">
        <v>2085</v>
      </c>
      <c r="E44" s="3" t="s">
        <v>4</v>
      </c>
      <c r="F44" s="10" t="s">
        <v>217</v>
      </c>
      <c r="G44" s="6" t="s">
        <v>40</v>
      </c>
      <c r="H44" s="9" t="s">
        <v>108</v>
      </c>
      <c r="I44" s="9" t="s">
        <v>99</v>
      </c>
      <c r="J44" s="9" t="s">
        <v>109</v>
      </c>
      <c r="K44" s="9" t="s">
        <v>108</v>
      </c>
      <c r="L44" s="9" t="s">
        <v>110</v>
      </c>
      <c r="M44" s="9" t="s">
        <v>2007</v>
      </c>
      <c r="N44" s="9" t="s">
        <v>112</v>
      </c>
      <c r="O44" s="60">
        <v>40741</v>
      </c>
      <c r="P44" s="9">
        <v>5</v>
      </c>
      <c r="Q44" s="9">
        <v>9</v>
      </c>
      <c r="R44" s="9">
        <v>0</v>
      </c>
      <c r="S44" s="9">
        <v>50</v>
      </c>
      <c r="T44" s="9"/>
      <c r="U44" s="9">
        <v>1416</v>
      </c>
      <c r="V44" s="9"/>
      <c r="W44" s="76"/>
      <c r="X44" s="9">
        <v>158119.66</v>
      </c>
      <c r="Y44" s="40">
        <f t="shared" si="0"/>
        <v>150213.68</v>
      </c>
      <c r="Z44" s="40">
        <v>7905.98</v>
      </c>
      <c r="AA44" s="9" t="s">
        <v>118</v>
      </c>
      <c r="AB44" s="9" t="s">
        <v>114</v>
      </c>
      <c r="AC44" s="9" t="s">
        <v>119</v>
      </c>
      <c r="AD44" s="3" t="s">
        <v>116</v>
      </c>
      <c r="AE44" s="9" t="s">
        <v>128</v>
      </c>
      <c r="AF44" s="3" t="s">
        <v>2008</v>
      </c>
      <c r="AG44" s="3" t="s">
        <v>2009</v>
      </c>
      <c r="AH44" s="9"/>
      <c r="AI44" s="9"/>
      <c r="AJ44" s="34">
        <v>44530</v>
      </c>
      <c r="AK44" s="3">
        <f>3260/1000</f>
        <v>3.26</v>
      </c>
    </row>
    <row r="45" spans="1:37" s="15" customFormat="1" ht="12">
      <c r="A45" s="3">
        <v>43</v>
      </c>
      <c r="B45" s="1" t="s">
        <v>218</v>
      </c>
      <c r="C45" s="2" t="s">
        <v>219</v>
      </c>
      <c r="D45" s="2" t="s">
        <v>220</v>
      </c>
      <c r="E45" s="3" t="s">
        <v>4</v>
      </c>
      <c r="F45" s="10" t="s">
        <v>221</v>
      </c>
      <c r="G45" s="6" t="s">
        <v>40</v>
      </c>
      <c r="H45" s="9" t="s">
        <v>108</v>
      </c>
      <c r="I45" s="9" t="s">
        <v>99</v>
      </c>
      <c r="J45" s="9" t="s">
        <v>109</v>
      </c>
      <c r="K45" s="9" t="s">
        <v>110</v>
      </c>
      <c r="L45" s="9" t="s">
        <v>110</v>
      </c>
      <c r="M45" s="9" t="s">
        <v>2007</v>
      </c>
      <c r="N45" s="9" t="s">
        <v>123</v>
      </c>
      <c r="O45" s="60">
        <v>41275</v>
      </c>
      <c r="P45" s="9">
        <v>5</v>
      </c>
      <c r="Q45" s="9">
        <v>7</v>
      </c>
      <c r="R45" s="9">
        <v>0</v>
      </c>
      <c r="S45" s="9">
        <v>50</v>
      </c>
      <c r="T45" s="9"/>
      <c r="U45" s="9">
        <v>1964</v>
      </c>
      <c r="V45" s="9"/>
      <c r="W45" s="76"/>
      <c r="X45" s="9">
        <v>16096.28</v>
      </c>
      <c r="Y45" s="40">
        <f t="shared" si="0"/>
        <v>15291.470000000001</v>
      </c>
      <c r="Z45" s="40">
        <v>804.81</v>
      </c>
      <c r="AA45" s="9" t="s">
        <v>127</v>
      </c>
      <c r="AB45" s="9" t="s">
        <v>114</v>
      </c>
      <c r="AC45" s="9" t="s">
        <v>115</v>
      </c>
      <c r="AD45" s="3" t="s">
        <v>116</v>
      </c>
      <c r="AE45" s="9" t="s">
        <v>128</v>
      </c>
      <c r="AF45" s="3" t="s">
        <v>2008</v>
      </c>
      <c r="AG45" s="3" t="s">
        <v>2009</v>
      </c>
      <c r="AH45" s="9"/>
      <c r="AI45" s="9"/>
      <c r="AJ45" s="34">
        <v>44537</v>
      </c>
      <c r="AK45" s="3"/>
    </row>
    <row r="46" spans="1:37" s="15" customFormat="1" ht="12">
      <c r="A46" s="3">
        <v>44</v>
      </c>
      <c r="B46" s="1" t="s">
        <v>2086</v>
      </c>
      <c r="C46" s="2" t="s">
        <v>222</v>
      </c>
      <c r="D46" s="2" t="s">
        <v>2087</v>
      </c>
      <c r="E46" s="3" t="s">
        <v>4</v>
      </c>
      <c r="F46" s="10" t="s">
        <v>223</v>
      </c>
      <c r="G46" s="6" t="s">
        <v>40</v>
      </c>
      <c r="H46" s="9" t="s">
        <v>224</v>
      </c>
      <c r="I46" s="9" t="s">
        <v>99</v>
      </c>
      <c r="J46" s="9" t="s">
        <v>109</v>
      </c>
      <c r="K46" s="9" t="s">
        <v>108</v>
      </c>
      <c r="L46" s="9" t="s">
        <v>110</v>
      </c>
      <c r="M46" s="9" t="s">
        <v>2007</v>
      </c>
      <c r="N46" s="9" t="s">
        <v>112</v>
      </c>
      <c r="O46" s="60">
        <v>41275</v>
      </c>
      <c r="P46" s="9">
        <v>5</v>
      </c>
      <c r="Q46" s="9">
        <v>7</v>
      </c>
      <c r="R46" s="9">
        <v>0</v>
      </c>
      <c r="S46" s="9">
        <v>50</v>
      </c>
      <c r="T46" s="9"/>
      <c r="U46" s="9">
        <v>1728</v>
      </c>
      <c r="V46" s="9"/>
      <c r="W46" s="76"/>
      <c r="X46" s="9">
        <v>129188.03</v>
      </c>
      <c r="Y46" s="40">
        <f t="shared" si="0"/>
        <v>122728.63</v>
      </c>
      <c r="Z46" s="40">
        <v>6459.4</v>
      </c>
      <c r="AA46" s="9" t="s">
        <v>127</v>
      </c>
      <c r="AB46" s="9" t="s">
        <v>114</v>
      </c>
      <c r="AC46" s="9" t="s">
        <v>115</v>
      </c>
      <c r="AD46" s="3" t="s">
        <v>116</v>
      </c>
      <c r="AE46" s="9"/>
      <c r="AF46" s="3" t="s">
        <v>2008</v>
      </c>
      <c r="AG46" s="3" t="s">
        <v>2009</v>
      </c>
      <c r="AH46" s="9"/>
      <c r="AI46" s="9"/>
      <c r="AJ46" s="34">
        <v>44516</v>
      </c>
      <c r="AK46" s="3"/>
    </row>
    <row r="47" spans="1:37" s="15" customFormat="1" ht="48">
      <c r="A47" s="3">
        <v>45</v>
      </c>
      <c r="B47" s="1" t="s">
        <v>225</v>
      </c>
      <c r="C47" s="2" t="s">
        <v>226</v>
      </c>
      <c r="D47" s="5" t="s">
        <v>2088</v>
      </c>
      <c r="E47" s="3" t="s">
        <v>4</v>
      </c>
      <c r="F47" s="10" t="s">
        <v>227</v>
      </c>
      <c r="G47" s="6" t="s">
        <v>40</v>
      </c>
      <c r="H47" s="9" t="s">
        <v>108</v>
      </c>
      <c r="I47" s="9" t="s">
        <v>99</v>
      </c>
      <c r="J47" s="9" t="s">
        <v>109</v>
      </c>
      <c r="K47" s="9" t="s">
        <v>108</v>
      </c>
      <c r="L47" s="9" t="s">
        <v>110</v>
      </c>
      <c r="M47" s="9" t="s">
        <v>2007</v>
      </c>
      <c r="N47" s="9" t="s">
        <v>112</v>
      </c>
      <c r="O47" s="60">
        <v>41522</v>
      </c>
      <c r="P47" s="9">
        <v>5</v>
      </c>
      <c r="Q47" s="9">
        <v>7</v>
      </c>
      <c r="R47" s="9">
        <v>0</v>
      </c>
      <c r="S47" s="9">
        <v>50</v>
      </c>
      <c r="T47" s="9"/>
      <c r="U47" s="9">
        <v>1394</v>
      </c>
      <c r="V47" s="9"/>
      <c r="W47" s="76"/>
      <c r="X47" s="9">
        <v>121378.97</v>
      </c>
      <c r="Y47" s="40">
        <f t="shared" si="0"/>
        <v>115310.02</v>
      </c>
      <c r="Z47" s="40">
        <v>6068.95</v>
      </c>
      <c r="AA47" s="9" t="s">
        <v>127</v>
      </c>
      <c r="AB47" s="9" t="s">
        <v>114</v>
      </c>
      <c r="AC47" s="9" t="s">
        <v>115</v>
      </c>
      <c r="AD47" s="3" t="s">
        <v>116</v>
      </c>
      <c r="AE47" s="9"/>
      <c r="AF47" s="3" t="s">
        <v>2008</v>
      </c>
      <c r="AG47" s="3" t="s">
        <v>2009</v>
      </c>
      <c r="AH47" s="9"/>
      <c r="AI47" s="9"/>
      <c r="AJ47" s="34">
        <v>44516</v>
      </c>
      <c r="AK47" s="3"/>
    </row>
    <row r="48" spans="1:37" s="15" customFormat="1" ht="12">
      <c r="A48" s="3">
        <v>46</v>
      </c>
      <c r="B48" s="1" t="s">
        <v>228</v>
      </c>
      <c r="C48" s="2" t="s">
        <v>229</v>
      </c>
      <c r="D48" s="2" t="s">
        <v>230</v>
      </c>
      <c r="E48" s="3" t="s">
        <v>4</v>
      </c>
      <c r="F48" s="10" t="s">
        <v>231</v>
      </c>
      <c r="G48" s="6" t="s">
        <v>40</v>
      </c>
      <c r="H48" s="9" t="s">
        <v>108</v>
      </c>
      <c r="I48" s="9" t="s">
        <v>99</v>
      </c>
      <c r="J48" s="9" t="s">
        <v>109</v>
      </c>
      <c r="K48" s="9" t="s">
        <v>108</v>
      </c>
      <c r="L48" s="9" t="s">
        <v>110</v>
      </c>
      <c r="M48" s="9" t="s">
        <v>2007</v>
      </c>
      <c r="N48" s="9" t="s">
        <v>123</v>
      </c>
      <c r="O48" s="60">
        <v>41275</v>
      </c>
      <c r="P48" s="9">
        <v>5</v>
      </c>
      <c r="Q48" s="9">
        <v>7</v>
      </c>
      <c r="R48" s="9">
        <v>0</v>
      </c>
      <c r="S48" s="9">
        <v>50</v>
      </c>
      <c r="T48" s="9"/>
      <c r="U48" s="9">
        <v>1964</v>
      </c>
      <c r="V48" s="9"/>
      <c r="W48" s="76"/>
      <c r="X48" s="9">
        <v>43989.26</v>
      </c>
      <c r="Y48" s="40">
        <f t="shared" si="0"/>
        <v>41789.800000000003</v>
      </c>
      <c r="Z48" s="40">
        <v>2199.46</v>
      </c>
      <c r="AA48" s="9" t="s">
        <v>127</v>
      </c>
      <c r="AB48" s="9" t="s">
        <v>114</v>
      </c>
      <c r="AC48" s="9" t="s">
        <v>115</v>
      </c>
      <c r="AD48" s="3" t="s">
        <v>116</v>
      </c>
      <c r="AE48" s="9"/>
      <c r="AF48" s="3" t="s">
        <v>2008</v>
      </c>
      <c r="AG48" s="3" t="s">
        <v>2009</v>
      </c>
      <c r="AH48" s="9"/>
      <c r="AI48" s="9"/>
      <c r="AJ48" s="34">
        <v>44517</v>
      </c>
      <c r="AK48" s="3"/>
    </row>
    <row r="49" spans="1:37" s="15" customFormat="1" ht="12">
      <c r="A49" s="3">
        <v>47</v>
      </c>
      <c r="B49" s="1" t="s">
        <v>233</v>
      </c>
      <c r="C49" s="2" t="s">
        <v>234</v>
      </c>
      <c r="D49" s="2" t="s">
        <v>2089</v>
      </c>
      <c r="E49" s="3" t="s">
        <v>4</v>
      </c>
      <c r="F49" s="10" t="s">
        <v>235</v>
      </c>
      <c r="G49" s="6" t="s">
        <v>40</v>
      </c>
      <c r="H49" s="9" t="s">
        <v>108</v>
      </c>
      <c r="I49" s="9" t="s">
        <v>99</v>
      </c>
      <c r="J49" s="9" t="s">
        <v>109</v>
      </c>
      <c r="K49" s="9" t="s">
        <v>108</v>
      </c>
      <c r="L49" s="9" t="s">
        <v>110</v>
      </c>
      <c r="M49" s="9" t="s">
        <v>2007</v>
      </c>
      <c r="N49" s="9" t="s">
        <v>123</v>
      </c>
      <c r="O49" s="60">
        <v>41275</v>
      </c>
      <c r="P49" s="9">
        <v>5</v>
      </c>
      <c r="Q49" s="9">
        <v>7</v>
      </c>
      <c r="R49" s="9">
        <v>0</v>
      </c>
      <c r="S49" s="9">
        <v>50</v>
      </c>
      <c r="T49" s="9"/>
      <c r="U49" s="9">
        <v>4950</v>
      </c>
      <c r="V49" s="9"/>
      <c r="W49" s="76"/>
      <c r="X49" s="9">
        <v>29914.53</v>
      </c>
      <c r="Y49" s="40">
        <f t="shared" si="0"/>
        <v>28418.799999999999</v>
      </c>
      <c r="Z49" s="40">
        <v>1495.73</v>
      </c>
      <c r="AA49" s="9" t="s">
        <v>232</v>
      </c>
      <c r="AB49" s="9" t="s">
        <v>114</v>
      </c>
      <c r="AC49" s="9" t="s">
        <v>115</v>
      </c>
      <c r="AD49" s="3" t="s">
        <v>116</v>
      </c>
      <c r="AE49" s="9"/>
      <c r="AF49" s="3" t="s">
        <v>2008</v>
      </c>
      <c r="AG49" s="3" t="s">
        <v>2009</v>
      </c>
      <c r="AH49" s="9"/>
      <c r="AI49" s="9"/>
      <c r="AJ49" s="34">
        <v>44568</v>
      </c>
      <c r="AK49" s="3"/>
    </row>
    <row r="50" spans="1:37" s="15" customFormat="1" ht="12">
      <c r="A50" s="3">
        <v>48</v>
      </c>
      <c r="B50" s="1" t="s">
        <v>2090</v>
      </c>
      <c r="C50" s="2" t="s">
        <v>236</v>
      </c>
      <c r="D50" s="2" t="s">
        <v>2091</v>
      </c>
      <c r="E50" s="3" t="s">
        <v>4</v>
      </c>
      <c r="F50" s="10" t="s">
        <v>237</v>
      </c>
      <c r="G50" s="6" t="s">
        <v>40</v>
      </c>
      <c r="H50" s="9" t="s">
        <v>108</v>
      </c>
      <c r="I50" s="9" t="s">
        <v>99</v>
      </c>
      <c r="J50" s="9" t="s">
        <v>109</v>
      </c>
      <c r="K50" s="9" t="s">
        <v>108</v>
      </c>
      <c r="L50" s="9" t="s">
        <v>110</v>
      </c>
      <c r="M50" s="9" t="s">
        <v>2007</v>
      </c>
      <c r="N50" s="9" t="s">
        <v>112</v>
      </c>
      <c r="O50" s="60">
        <v>40410</v>
      </c>
      <c r="P50" s="9">
        <v>5</v>
      </c>
      <c r="Q50" s="9">
        <v>10</v>
      </c>
      <c r="R50" s="9">
        <v>0</v>
      </c>
      <c r="S50" s="9">
        <v>50</v>
      </c>
      <c r="T50" s="9"/>
      <c r="U50" s="9">
        <v>1462</v>
      </c>
      <c r="V50" s="9"/>
      <c r="W50" s="76"/>
      <c r="X50" s="9">
        <v>188034.18</v>
      </c>
      <c r="Y50" s="40">
        <f t="shared" si="0"/>
        <v>178632.47</v>
      </c>
      <c r="Z50" s="40">
        <v>9401.7099999999991</v>
      </c>
      <c r="AA50" s="9" t="s">
        <v>117</v>
      </c>
      <c r="AB50" s="9" t="s">
        <v>114</v>
      </c>
      <c r="AC50" s="9" t="s">
        <v>119</v>
      </c>
      <c r="AD50" s="3" t="s">
        <v>116</v>
      </c>
      <c r="AE50" s="9" t="s">
        <v>128</v>
      </c>
      <c r="AF50" s="3" t="s">
        <v>2008</v>
      </c>
      <c r="AG50" s="3" t="s">
        <v>2009</v>
      </c>
      <c r="AH50" s="9"/>
      <c r="AI50" s="9"/>
      <c r="AJ50" s="34">
        <v>44572</v>
      </c>
      <c r="AK50" s="3"/>
    </row>
    <row r="51" spans="1:37" s="15" customFormat="1" ht="12">
      <c r="A51" s="3">
        <v>49</v>
      </c>
      <c r="B51" s="20" t="s">
        <v>2092</v>
      </c>
      <c r="C51" s="2" t="s">
        <v>238</v>
      </c>
      <c r="D51" s="2" t="s">
        <v>2093</v>
      </c>
      <c r="E51" s="3" t="s">
        <v>4</v>
      </c>
      <c r="F51" s="10" t="s">
        <v>239</v>
      </c>
      <c r="G51" s="6" t="s">
        <v>40</v>
      </c>
      <c r="H51" s="9" t="s">
        <v>108</v>
      </c>
      <c r="I51" s="9" t="s">
        <v>99</v>
      </c>
      <c r="J51" s="9" t="s">
        <v>109</v>
      </c>
      <c r="K51" s="9" t="s">
        <v>108</v>
      </c>
      <c r="L51" s="9" t="s">
        <v>110</v>
      </c>
      <c r="M51" s="9" t="s">
        <v>2007</v>
      </c>
      <c r="N51" s="9" t="s">
        <v>112</v>
      </c>
      <c r="O51" s="60">
        <v>41275</v>
      </c>
      <c r="P51" s="9">
        <v>5</v>
      </c>
      <c r="Q51" s="9">
        <v>7</v>
      </c>
      <c r="R51" s="9">
        <v>0</v>
      </c>
      <c r="S51" s="9">
        <v>50</v>
      </c>
      <c r="T51" s="9"/>
      <c r="U51" s="9" t="s">
        <v>130</v>
      </c>
      <c r="V51" s="9"/>
      <c r="W51" s="76"/>
      <c r="X51" s="9">
        <v>102564.1</v>
      </c>
      <c r="Y51" s="40">
        <f t="shared" si="0"/>
        <v>97435.89</v>
      </c>
      <c r="Z51" s="40">
        <v>5128.21</v>
      </c>
      <c r="AA51" s="9" t="s">
        <v>118</v>
      </c>
      <c r="AB51" s="9" t="s">
        <v>114</v>
      </c>
      <c r="AC51" s="9" t="s">
        <v>115</v>
      </c>
      <c r="AD51" s="3" t="s">
        <v>116</v>
      </c>
      <c r="AE51" s="9" t="s">
        <v>128</v>
      </c>
      <c r="AF51" s="3" t="s">
        <v>2008</v>
      </c>
      <c r="AG51" s="3" t="s">
        <v>2009</v>
      </c>
      <c r="AH51" s="9"/>
      <c r="AI51" s="9"/>
      <c r="AJ51" s="34">
        <v>44531</v>
      </c>
      <c r="AK51" s="3"/>
    </row>
    <row r="52" spans="1:37" s="15" customFormat="1" ht="12">
      <c r="A52" s="3">
        <v>50</v>
      </c>
      <c r="B52" s="1" t="s">
        <v>2094</v>
      </c>
      <c r="C52" s="2" t="s">
        <v>240</v>
      </c>
      <c r="D52" s="2" t="s">
        <v>2095</v>
      </c>
      <c r="E52" s="3" t="s">
        <v>4</v>
      </c>
      <c r="F52" s="10" t="s">
        <v>241</v>
      </c>
      <c r="G52" s="6" t="s">
        <v>40</v>
      </c>
      <c r="H52" s="9" t="s">
        <v>108</v>
      </c>
      <c r="I52" s="9" t="s">
        <v>99</v>
      </c>
      <c r="J52" s="9" t="s">
        <v>109</v>
      </c>
      <c r="K52" s="9" t="s">
        <v>108</v>
      </c>
      <c r="L52" s="9" t="s">
        <v>110</v>
      </c>
      <c r="M52" s="9" t="s">
        <v>2007</v>
      </c>
      <c r="N52" s="9" t="s">
        <v>112</v>
      </c>
      <c r="O52" s="60">
        <v>41468</v>
      </c>
      <c r="P52" s="9">
        <v>5</v>
      </c>
      <c r="Q52" s="9">
        <v>7</v>
      </c>
      <c r="R52" s="9">
        <v>0</v>
      </c>
      <c r="S52" s="9">
        <v>50</v>
      </c>
      <c r="T52" s="9"/>
      <c r="U52" s="9" t="s">
        <v>130</v>
      </c>
      <c r="V52" s="9"/>
      <c r="W52" s="76"/>
      <c r="X52" s="9">
        <v>170086.3</v>
      </c>
      <c r="Y52" s="40">
        <f t="shared" si="0"/>
        <v>142730.59</v>
      </c>
      <c r="Z52" s="40">
        <v>27355.71</v>
      </c>
      <c r="AA52" s="9" t="s">
        <v>127</v>
      </c>
      <c r="AB52" s="9" t="s">
        <v>114</v>
      </c>
      <c r="AC52" s="9" t="s">
        <v>115</v>
      </c>
      <c r="AD52" s="3" t="s">
        <v>116</v>
      </c>
      <c r="AE52" s="9"/>
      <c r="AF52" s="3" t="s">
        <v>2008</v>
      </c>
      <c r="AG52" s="3" t="s">
        <v>2009</v>
      </c>
      <c r="AH52" s="9"/>
      <c r="AI52" s="9"/>
      <c r="AJ52" s="34">
        <v>44518</v>
      </c>
      <c r="AK52" s="3"/>
    </row>
    <row r="53" spans="1:37" s="15" customFormat="1" ht="12">
      <c r="A53" s="3">
        <v>51</v>
      </c>
      <c r="B53" s="1" t="s">
        <v>2096</v>
      </c>
      <c r="C53" s="2" t="s">
        <v>242</v>
      </c>
      <c r="D53" s="2" t="s">
        <v>2097</v>
      </c>
      <c r="E53" s="3" t="s">
        <v>4</v>
      </c>
      <c r="F53" s="10" t="s">
        <v>243</v>
      </c>
      <c r="G53" s="6" t="s">
        <v>40</v>
      </c>
      <c r="H53" s="9" t="s">
        <v>108</v>
      </c>
      <c r="I53" s="9" t="s">
        <v>99</v>
      </c>
      <c r="J53" s="9" t="s">
        <v>109</v>
      </c>
      <c r="K53" s="9" t="s">
        <v>108</v>
      </c>
      <c r="L53" s="9" t="s">
        <v>110</v>
      </c>
      <c r="M53" s="9" t="s">
        <v>2007</v>
      </c>
      <c r="N53" s="9" t="s">
        <v>123</v>
      </c>
      <c r="O53" s="60">
        <v>40410</v>
      </c>
      <c r="P53" s="9">
        <v>5</v>
      </c>
      <c r="Q53" s="9">
        <v>10</v>
      </c>
      <c r="R53" s="9">
        <v>0</v>
      </c>
      <c r="S53" s="9">
        <v>50</v>
      </c>
      <c r="T53" s="9"/>
      <c r="U53" s="9">
        <v>1570</v>
      </c>
      <c r="V53" s="9"/>
      <c r="W53" s="76"/>
      <c r="X53" s="9">
        <v>42735.040000000001</v>
      </c>
      <c r="Y53" s="40">
        <f t="shared" si="0"/>
        <v>40598.29</v>
      </c>
      <c r="Z53" s="40">
        <v>2136.75</v>
      </c>
      <c r="AA53" s="9" t="s">
        <v>118</v>
      </c>
      <c r="AB53" s="9" t="s">
        <v>114</v>
      </c>
      <c r="AC53" s="9" t="s">
        <v>119</v>
      </c>
      <c r="AD53" s="3" t="s">
        <v>116</v>
      </c>
      <c r="AE53" s="9" t="s">
        <v>128</v>
      </c>
      <c r="AF53" s="3" t="s">
        <v>2008</v>
      </c>
      <c r="AG53" s="3" t="s">
        <v>2009</v>
      </c>
      <c r="AH53" s="9"/>
      <c r="AI53" s="9"/>
      <c r="AJ53" s="34">
        <v>44519</v>
      </c>
      <c r="AK53" s="3"/>
    </row>
    <row r="54" spans="1:37" s="15" customFormat="1" ht="12">
      <c r="A54" s="3">
        <v>52</v>
      </c>
      <c r="B54" s="1" t="s">
        <v>244</v>
      </c>
      <c r="C54" s="2" t="s">
        <v>245</v>
      </c>
      <c r="D54" s="2" t="s">
        <v>2098</v>
      </c>
      <c r="E54" s="3" t="s">
        <v>4</v>
      </c>
      <c r="F54" s="10" t="s">
        <v>246</v>
      </c>
      <c r="G54" s="6" t="s">
        <v>40</v>
      </c>
      <c r="H54" s="9" t="s">
        <v>108</v>
      </c>
      <c r="I54" s="9" t="s">
        <v>99</v>
      </c>
      <c r="J54" s="9" t="s">
        <v>130</v>
      </c>
      <c r="K54" s="9" t="s">
        <v>108</v>
      </c>
      <c r="L54" s="9" t="s">
        <v>110</v>
      </c>
      <c r="M54" s="9" t="s">
        <v>2099</v>
      </c>
      <c r="N54" s="9" t="s">
        <v>123</v>
      </c>
      <c r="O54" s="60">
        <v>39448</v>
      </c>
      <c r="P54" s="9">
        <v>5</v>
      </c>
      <c r="Q54" s="9">
        <v>12</v>
      </c>
      <c r="R54" s="9">
        <v>0</v>
      </c>
      <c r="S54" s="9">
        <v>50</v>
      </c>
      <c r="T54" s="9"/>
      <c r="U54" s="9">
        <v>1320</v>
      </c>
      <c r="V54" s="9"/>
      <c r="W54" s="76"/>
      <c r="X54" s="9">
        <v>109300</v>
      </c>
      <c r="Y54" s="40">
        <f t="shared" si="0"/>
        <v>103835</v>
      </c>
      <c r="Z54" s="40">
        <v>5465</v>
      </c>
      <c r="AA54" s="9" t="s">
        <v>118</v>
      </c>
      <c r="AB54" s="9" t="s">
        <v>114</v>
      </c>
      <c r="AC54" s="9" t="s">
        <v>119</v>
      </c>
      <c r="AD54" s="3" t="s">
        <v>116</v>
      </c>
      <c r="AE54" s="9" t="s">
        <v>128</v>
      </c>
      <c r="AF54" s="3" t="s">
        <v>2008</v>
      </c>
      <c r="AG54" s="3" t="s">
        <v>2009</v>
      </c>
      <c r="AH54" s="9"/>
      <c r="AI54" s="9"/>
      <c r="AJ54" s="34">
        <v>44539</v>
      </c>
      <c r="AK54" s="3"/>
    </row>
    <row r="55" spans="1:37" s="15" customFormat="1" ht="12">
      <c r="A55" s="3">
        <v>53</v>
      </c>
      <c r="B55" s="1" t="s">
        <v>2100</v>
      </c>
      <c r="C55" s="2" t="s">
        <v>247</v>
      </c>
      <c r="D55" s="2" t="s">
        <v>2101</v>
      </c>
      <c r="E55" s="3" t="s">
        <v>4</v>
      </c>
      <c r="F55" s="10" t="s">
        <v>248</v>
      </c>
      <c r="G55" s="6" t="s">
        <v>40</v>
      </c>
      <c r="H55" s="9" t="s">
        <v>108</v>
      </c>
      <c r="I55" s="9" t="s">
        <v>99</v>
      </c>
      <c r="J55" s="9" t="s">
        <v>109</v>
      </c>
      <c r="K55" s="9" t="s">
        <v>108</v>
      </c>
      <c r="L55" s="9" t="s">
        <v>110</v>
      </c>
      <c r="M55" s="9" t="s">
        <v>2007</v>
      </c>
      <c r="N55" s="9" t="s">
        <v>112</v>
      </c>
      <c r="O55" s="60">
        <v>39448</v>
      </c>
      <c r="P55" s="9">
        <v>5</v>
      </c>
      <c r="Q55" s="9">
        <v>12</v>
      </c>
      <c r="R55" s="9">
        <v>0</v>
      </c>
      <c r="S55" s="9">
        <v>50</v>
      </c>
      <c r="T55" s="9"/>
      <c r="U55" s="9">
        <v>1252</v>
      </c>
      <c r="V55" s="9"/>
      <c r="W55" s="76"/>
      <c r="X55" s="9">
        <v>175800</v>
      </c>
      <c r="Y55" s="40">
        <f t="shared" si="0"/>
        <v>167010</v>
      </c>
      <c r="Z55" s="40">
        <v>8790</v>
      </c>
      <c r="AA55" s="9" t="s">
        <v>118</v>
      </c>
      <c r="AB55" s="9" t="s">
        <v>114</v>
      </c>
      <c r="AC55" s="9" t="s">
        <v>119</v>
      </c>
      <c r="AD55" s="3" t="s">
        <v>116</v>
      </c>
      <c r="AE55" s="9" t="s">
        <v>128</v>
      </c>
      <c r="AF55" s="3" t="s">
        <v>2008</v>
      </c>
      <c r="AG55" s="3" t="s">
        <v>2009</v>
      </c>
      <c r="AH55" s="9"/>
      <c r="AI55" s="9"/>
      <c r="AJ55" s="34">
        <v>44520</v>
      </c>
      <c r="AK55" s="3"/>
    </row>
    <row r="56" spans="1:37" s="15" customFormat="1" ht="12">
      <c r="A56" s="3">
        <v>54</v>
      </c>
      <c r="B56" s="1" t="s">
        <v>249</v>
      </c>
      <c r="C56" s="2" t="s">
        <v>2102</v>
      </c>
      <c r="D56" s="2" t="s">
        <v>2103</v>
      </c>
      <c r="E56" s="3" t="s">
        <v>4</v>
      </c>
      <c r="F56" s="10" t="s">
        <v>250</v>
      </c>
      <c r="G56" s="6" t="s">
        <v>40</v>
      </c>
      <c r="H56" s="9" t="s">
        <v>110</v>
      </c>
      <c r="I56" s="9" t="s">
        <v>99</v>
      </c>
      <c r="J56" s="9" t="s">
        <v>109</v>
      </c>
      <c r="K56" s="9" t="s">
        <v>130</v>
      </c>
      <c r="L56" s="9" t="s">
        <v>110</v>
      </c>
      <c r="M56" s="9" t="s">
        <v>2007</v>
      </c>
      <c r="N56" s="9" t="s">
        <v>123</v>
      </c>
      <c r="O56" s="60">
        <v>41678</v>
      </c>
      <c r="P56" s="9">
        <v>5</v>
      </c>
      <c r="Q56" s="9">
        <v>6</v>
      </c>
      <c r="R56" s="9">
        <v>0</v>
      </c>
      <c r="S56" s="9">
        <v>80</v>
      </c>
      <c r="T56" s="9"/>
      <c r="U56" s="9">
        <v>32914</v>
      </c>
      <c r="V56" s="9"/>
      <c r="W56" s="76"/>
      <c r="X56" s="9">
        <v>26570.78</v>
      </c>
      <c r="Y56" s="40">
        <f t="shared" si="0"/>
        <v>22297.1</v>
      </c>
      <c r="Z56" s="40">
        <v>4273.68</v>
      </c>
      <c r="AA56" s="9" t="s">
        <v>127</v>
      </c>
      <c r="AB56" s="9" t="s">
        <v>114</v>
      </c>
      <c r="AC56" s="9" t="s">
        <v>115</v>
      </c>
      <c r="AD56" s="3" t="s">
        <v>116</v>
      </c>
      <c r="AE56" s="9"/>
      <c r="AF56" s="3" t="s">
        <v>2008</v>
      </c>
      <c r="AG56" s="3" t="s">
        <v>2009</v>
      </c>
      <c r="AH56" s="9"/>
      <c r="AI56" s="42"/>
      <c r="AJ56" s="36">
        <v>44537</v>
      </c>
      <c r="AK56" s="24"/>
    </row>
    <row r="57" spans="1:37" s="15" customFormat="1" ht="12">
      <c r="A57" s="3">
        <v>55</v>
      </c>
      <c r="B57" s="1" t="s">
        <v>251</v>
      </c>
      <c r="C57" s="2" t="s">
        <v>2104</v>
      </c>
      <c r="D57" s="4" t="s">
        <v>2103</v>
      </c>
      <c r="E57" s="3" t="s">
        <v>4</v>
      </c>
      <c r="F57" s="10" t="s">
        <v>2105</v>
      </c>
      <c r="G57" s="6" t="s">
        <v>40</v>
      </c>
      <c r="H57" s="9"/>
      <c r="I57" s="9"/>
      <c r="J57" s="9"/>
      <c r="K57" s="9"/>
      <c r="L57" s="9"/>
      <c r="M57" s="9" t="s">
        <v>2099</v>
      </c>
      <c r="N57" s="9" t="s">
        <v>123</v>
      </c>
      <c r="O57" s="60">
        <v>41100</v>
      </c>
      <c r="P57" s="9">
        <v>5</v>
      </c>
      <c r="Q57" s="9">
        <v>8</v>
      </c>
      <c r="R57" s="9">
        <v>0</v>
      </c>
      <c r="S57" s="9">
        <v>50</v>
      </c>
      <c r="T57" s="9"/>
      <c r="U57" s="9"/>
      <c r="V57" s="9"/>
      <c r="W57" s="76"/>
      <c r="X57" s="9">
        <v>20677.97</v>
      </c>
      <c r="Y57" s="40">
        <f t="shared" si="0"/>
        <v>19644.07</v>
      </c>
      <c r="Z57" s="40">
        <v>1033.9000000000001</v>
      </c>
      <c r="AA57" s="9" t="s">
        <v>252</v>
      </c>
      <c r="AB57" s="9" t="s">
        <v>114</v>
      </c>
      <c r="AC57" s="9" t="s">
        <v>115</v>
      </c>
      <c r="AD57" s="3" t="s">
        <v>116</v>
      </c>
      <c r="AE57" s="9"/>
      <c r="AF57" s="3" t="s">
        <v>2008</v>
      </c>
      <c r="AG57" s="3" t="s">
        <v>2009</v>
      </c>
      <c r="AH57" s="9"/>
      <c r="AI57" s="42"/>
      <c r="AJ57" s="36">
        <v>44557</v>
      </c>
      <c r="AK57" s="24"/>
    </row>
    <row r="58" spans="1:37" s="15" customFormat="1">
      <c r="A58" s="3">
        <v>56</v>
      </c>
      <c r="B58" s="2" t="s">
        <v>253</v>
      </c>
      <c r="C58" s="2" t="s">
        <v>38</v>
      </c>
      <c r="D58" s="2" t="s">
        <v>2106</v>
      </c>
      <c r="E58" s="3" t="s">
        <v>4</v>
      </c>
      <c r="F58" s="10" t="s">
        <v>39</v>
      </c>
      <c r="G58" s="6" t="s">
        <v>40</v>
      </c>
      <c r="H58" s="9" t="s">
        <v>108</v>
      </c>
      <c r="I58" s="9" t="s">
        <v>99</v>
      </c>
      <c r="J58" s="9" t="s">
        <v>109</v>
      </c>
      <c r="K58" s="9" t="s">
        <v>108</v>
      </c>
      <c r="L58" s="9" t="s">
        <v>110</v>
      </c>
      <c r="M58" s="9" t="s">
        <v>2007</v>
      </c>
      <c r="N58" s="9" t="s">
        <v>112</v>
      </c>
      <c r="O58" s="60">
        <v>39625</v>
      </c>
      <c r="P58" s="9">
        <v>5</v>
      </c>
      <c r="Q58" s="9">
        <v>12</v>
      </c>
      <c r="R58" s="9">
        <v>0</v>
      </c>
      <c r="S58" s="9">
        <v>50</v>
      </c>
      <c r="T58" s="9"/>
      <c r="U58" s="9" t="s">
        <v>130</v>
      </c>
      <c r="V58" s="9"/>
      <c r="W58" s="76"/>
      <c r="X58" s="9">
        <v>86323.74</v>
      </c>
      <c r="Y58" s="40">
        <f t="shared" si="0"/>
        <v>82007.55</v>
      </c>
      <c r="Z58" s="40">
        <v>4316.1899999999996</v>
      </c>
      <c r="AA58" s="9" t="s">
        <v>127</v>
      </c>
      <c r="AB58" s="9" t="s">
        <v>114</v>
      </c>
      <c r="AC58" s="9" t="s">
        <v>119</v>
      </c>
      <c r="AD58" s="3" t="s">
        <v>116</v>
      </c>
      <c r="AE58" s="9" t="s">
        <v>254</v>
      </c>
      <c r="AF58" s="3" t="s">
        <v>2008</v>
      </c>
      <c r="AG58" s="3" t="s">
        <v>2009</v>
      </c>
      <c r="AH58" s="9"/>
      <c r="AI58" s="9"/>
      <c r="AJ58" s="35">
        <v>44508</v>
      </c>
      <c r="AK58" s="66"/>
    </row>
    <row r="59" spans="1:37" s="15" customFormat="1" ht="12">
      <c r="A59" s="3">
        <v>57</v>
      </c>
      <c r="B59" s="2" t="s">
        <v>255</v>
      </c>
      <c r="C59" s="2" t="s">
        <v>256</v>
      </c>
      <c r="D59" s="4" t="s">
        <v>2107</v>
      </c>
      <c r="E59" s="3" t="s">
        <v>4</v>
      </c>
      <c r="F59" s="10" t="s">
        <v>257</v>
      </c>
      <c r="G59" s="6" t="s">
        <v>40</v>
      </c>
      <c r="H59" s="9" t="str">
        <f>VLOOKUP(B59,[1]采购中心!$C$1:$I$65536,7,0)</f>
        <v>否</v>
      </c>
      <c r="I59" s="9" t="str">
        <f>VLOOKUP(B59,[1]采购中心!$C$1:$J$65536,8,0)</f>
        <v>海外营销</v>
      </c>
      <c r="J59" s="9" t="str">
        <f>VLOOKUP(B59,[1]采购中心!$C$1:$K$65536,9,0)</f>
        <v>李景鹏</v>
      </c>
      <c r="K59" s="9"/>
      <c r="L59" s="9"/>
      <c r="M59" s="9" t="s">
        <v>2099</v>
      </c>
      <c r="N59" s="9" t="s">
        <v>123</v>
      </c>
      <c r="O59" s="60">
        <v>40406</v>
      </c>
      <c r="P59" s="9">
        <v>5</v>
      </c>
      <c r="Q59" s="9">
        <v>10</v>
      </c>
      <c r="R59" s="9">
        <v>0</v>
      </c>
      <c r="S59" s="9">
        <v>50</v>
      </c>
      <c r="T59" s="9"/>
      <c r="U59" s="9"/>
      <c r="V59" s="9"/>
      <c r="W59" s="76"/>
      <c r="X59" s="9">
        <v>8989.57</v>
      </c>
      <c r="Y59" s="40">
        <f t="shared" ref="Y59:Y120" si="1">X59-Z59</f>
        <v>8540.09</v>
      </c>
      <c r="Z59" s="40">
        <v>449.48</v>
      </c>
      <c r="AA59" s="9" t="s">
        <v>252</v>
      </c>
      <c r="AB59" s="9" t="s">
        <v>114</v>
      </c>
      <c r="AC59" s="9" t="s">
        <v>115</v>
      </c>
      <c r="AD59" s="3" t="s">
        <v>116</v>
      </c>
      <c r="AE59" s="9" t="s">
        <v>128</v>
      </c>
      <c r="AF59" s="3" t="s">
        <v>2008</v>
      </c>
      <c r="AG59" s="3" t="s">
        <v>2009</v>
      </c>
      <c r="AH59" s="9"/>
      <c r="AI59" s="9"/>
      <c r="AJ59" s="34">
        <v>44510</v>
      </c>
      <c r="AK59" s="3">
        <f>115/1000</f>
        <v>0.115</v>
      </c>
    </row>
    <row r="60" spans="1:37" s="15" customFormat="1" ht="12">
      <c r="A60" s="3">
        <v>58</v>
      </c>
      <c r="B60" s="1" t="s">
        <v>2108</v>
      </c>
      <c r="C60" s="2" t="s">
        <v>258</v>
      </c>
      <c r="D60" s="4" t="s">
        <v>2109</v>
      </c>
      <c r="E60" s="3" t="s">
        <v>4</v>
      </c>
      <c r="F60" s="10" t="s">
        <v>259</v>
      </c>
      <c r="G60" s="6" t="s">
        <v>40</v>
      </c>
      <c r="H60" s="9" t="str">
        <f>VLOOKUP(B60,[1]采购中心!$C$1:$I$65536,7,0)</f>
        <v>否</v>
      </c>
      <c r="I60" s="9" t="str">
        <f>VLOOKUP(B60,[1]采购中心!$C$1:$J$65536,8,0)</f>
        <v>海外营销</v>
      </c>
      <c r="J60" s="9" t="str">
        <f>VLOOKUP(B60,[1]采购中心!$C$1:$K$65536,9,0)</f>
        <v>李景鹏</v>
      </c>
      <c r="K60" s="9"/>
      <c r="L60" s="9"/>
      <c r="M60" s="9" t="s">
        <v>2099</v>
      </c>
      <c r="N60" s="9" t="s">
        <v>123</v>
      </c>
      <c r="O60" s="60">
        <v>40467</v>
      </c>
      <c r="P60" s="9">
        <v>5</v>
      </c>
      <c r="Q60" s="9">
        <v>10</v>
      </c>
      <c r="R60" s="9">
        <v>0</v>
      </c>
      <c r="S60" s="9">
        <v>50</v>
      </c>
      <c r="T60" s="9"/>
      <c r="U60" s="9"/>
      <c r="V60" s="9"/>
      <c r="W60" s="76"/>
      <c r="X60" s="9">
        <v>18803.419999999998</v>
      </c>
      <c r="Y60" s="40">
        <f t="shared" si="1"/>
        <v>17863.25</v>
      </c>
      <c r="Z60" s="40">
        <v>940.17</v>
      </c>
      <c r="AA60" s="9" t="s">
        <v>118</v>
      </c>
      <c r="AB60" s="9" t="s">
        <v>114</v>
      </c>
      <c r="AC60" s="9" t="s">
        <v>115</v>
      </c>
      <c r="AD60" s="3" t="s">
        <v>116</v>
      </c>
      <c r="AE60" s="9"/>
      <c r="AF60" s="3" t="s">
        <v>2008</v>
      </c>
      <c r="AG60" s="3" t="s">
        <v>2009</v>
      </c>
      <c r="AH60" s="9"/>
      <c r="AI60" s="9"/>
      <c r="AJ60" s="34">
        <v>44510</v>
      </c>
      <c r="AK60" s="3">
        <f>135/1000</f>
        <v>0.13500000000000001</v>
      </c>
    </row>
    <row r="61" spans="1:37" s="15" customFormat="1" ht="12">
      <c r="A61" s="3">
        <v>59</v>
      </c>
      <c r="B61" s="1" t="s">
        <v>260</v>
      </c>
      <c r="C61" s="2" t="s">
        <v>261</v>
      </c>
      <c r="D61" s="4" t="s">
        <v>2110</v>
      </c>
      <c r="E61" s="3" t="s">
        <v>4</v>
      </c>
      <c r="F61" s="10" t="s">
        <v>262</v>
      </c>
      <c r="G61" s="6" t="s">
        <v>40</v>
      </c>
      <c r="H61" s="9" t="str">
        <f>VLOOKUP(B61,[1]采购中心!$C$1:$I$65536,7,0)</f>
        <v>否</v>
      </c>
      <c r="I61" s="9" t="str">
        <f>VLOOKUP(B61,[1]采购中心!$C$1:$J$65536,8,0)</f>
        <v>海外营销</v>
      </c>
      <c r="J61" s="9" t="str">
        <f>VLOOKUP(B61,[1]采购中心!$C$1:$K$65536,9,0)</f>
        <v>李景鹏</v>
      </c>
      <c r="K61" s="9"/>
      <c r="L61" s="9"/>
      <c r="M61" s="9" t="s">
        <v>2099</v>
      </c>
      <c r="N61" s="9" t="s">
        <v>123</v>
      </c>
      <c r="O61" s="60">
        <v>41419</v>
      </c>
      <c r="P61" s="9">
        <v>5</v>
      </c>
      <c r="Q61" s="9">
        <v>7</v>
      </c>
      <c r="R61" s="9">
        <v>0</v>
      </c>
      <c r="S61" s="9">
        <v>50</v>
      </c>
      <c r="T61" s="9"/>
      <c r="U61" s="9"/>
      <c r="V61" s="9"/>
      <c r="W61" s="76"/>
      <c r="X61" s="9">
        <v>28205.13</v>
      </c>
      <c r="Y61" s="40">
        <f t="shared" si="1"/>
        <v>26794.870000000003</v>
      </c>
      <c r="Z61" s="40">
        <v>1410.26</v>
      </c>
      <c r="AA61" s="9" t="s">
        <v>232</v>
      </c>
      <c r="AB61" s="9" t="s">
        <v>114</v>
      </c>
      <c r="AC61" s="9" t="s">
        <v>115</v>
      </c>
      <c r="AD61" s="3" t="s">
        <v>116</v>
      </c>
      <c r="AE61" s="9" t="s">
        <v>128</v>
      </c>
      <c r="AF61" s="3" t="s">
        <v>2008</v>
      </c>
      <c r="AG61" s="3" t="s">
        <v>2009</v>
      </c>
      <c r="AH61" s="9"/>
      <c r="AI61" s="9"/>
      <c r="AJ61" s="34">
        <v>44510</v>
      </c>
      <c r="AK61" s="3">
        <f>230/1000</f>
        <v>0.23</v>
      </c>
    </row>
    <row r="62" spans="1:37" s="15" customFormat="1" ht="12">
      <c r="A62" s="3">
        <v>60</v>
      </c>
      <c r="B62" s="2" t="s">
        <v>263</v>
      </c>
      <c r="C62" s="2" t="s">
        <v>264</v>
      </c>
      <c r="D62" s="4" t="s">
        <v>2111</v>
      </c>
      <c r="E62" s="3" t="s">
        <v>4</v>
      </c>
      <c r="F62" s="10" t="s">
        <v>265</v>
      </c>
      <c r="G62" s="6" t="s">
        <v>40</v>
      </c>
      <c r="H62" s="9" t="str">
        <f>VLOOKUP(B62,[1]采购中心!$C$1:$I$65536,7,0)</f>
        <v>否</v>
      </c>
      <c r="I62" s="9" t="str">
        <f>VLOOKUP(B62,[1]采购中心!$C$1:$J$65536,8,0)</f>
        <v>海外营销</v>
      </c>
      <c r="J62" s="9" t="str">
        <f>VLOOKUP(B62,[1]采购中心!$C$1:$K$65536,9,0)</f>
        <v>李景鹏</v>
      </c>
      <c r="K62" s="9"/>
      <c r="L62" s="9"/>
      <c r="M62" s="9" t="s">
        <v>2099</v>
      </c>
      <c r="N62" s="9" t="s">
        <v>123</v>
      </c>
      <c r="O62" s="60">
        <v>40420</v>
      </c>
      <c r="P62" s="9">
        <v>5</v>
      </c>
      <c r="Q62" s="9">
        <v>10</v>
      </c>
      <c r="R62" s="9">
        <v>0</v>
      </c>
      <c r="S62" s="9">
        <v>50</v>
      </c>
      <c r="T62" s="9"/>
      <c r="U62" s="9"/>
      <c r="V62" s="9"/>
      <c r="W62" s="76"/>
      <c r="X62" s="9">
        <v>10894.66</v>
      </c>
      <c r="Y62" s="40">
        <f t="shared" si="1"/>
        <v>10349.93</v>
      </c>
      <c r="Z62" s="40">
        <v>544.73</v>
      </c>
      <c r="AA62" s="9" t="s">
        <v>252</v>
      </c>
      <c r="AB62" s="9" t="s">
        <v>114</v>
      </c>
      <c r="AC62" s="9" t="s">
        <v>115</v>
      </c>
      <c r="AD62" s="3" t="s">
        <v>116</v>
      </c>
      <c r="AE62" s="9" t="s">
        <v>128</v>
      </c>
      <c r="AF62" s="3" t="s">
        <v>2008</v>
      </c>
      <c r="AG62" s="3" t="s">
        <v>2009</v>
      </c>
      <c r="AH62" s="9"/>
      <c r="AI62" s="9"/>
      <c r="AJ62" s="34">
        <v>44509</v>
      </c>
      <c r="AK62" s="3">
        <f>68/1000</f>
        <v>6.8000000000000005E-2</v>
      </c>
    </row>
    <row r="63" spans="1:37" s="15" customFormat="1" ht="12">
      <c r="A63" s="3">
        <v>61</v>
      </c>
      <c r="B63" s="1" t="s">
        <v>2112</v>
      </c>
      <c r="C63" s="4" t="s">
        <v>266</v>
      </c>
      <c r="D63" s="4" t="s">
        <v>2113</v>
      </c>
      <c r="E63" s="3" t="s">
        <v>4</v>
      </c>
      <c r="F63" s="10" t="s">
        <v>267</v>
      </c>
      <c r="G63" s="6" t="s">
        <v>40</v>
      </c>
      <c r="H63" s="9"/>
      <c r="I63" s="9"/>
      <c r="J63" s="9"/>
      <c r="K63" s="9"/>
      <c r="L63" s="9"/>
      <c r="M63" s="9" t="s">
        <v>2099</v>
      </c>
      <c r="N63" s="9" t="s">
        <v>123</v>
      </c>
      <c r="O63" s="60">
        <v>40467</v>
      </c>
      <c r="P63" s="9">
        <v>5</v>
      </c>
      <c r="Q63" s="9">
        <v>10</v>
      </c>
      <c r="R63" s="9">
        <v>0</v>
      </c>
      <c r="S63" s="9">
        <v>50</v>
      </c>
      <c r="T63" s="9"/>
      <c r="U63" s="9"/>
      <c r="V63" s="9"/>
      <c r="W63" s="76"/>
      <c r="X63" s="9">
        <v>11111.11</v>
      </c>
      <c r="Y63" s="40">
        <f t="shared" si="1"/>
        <v>10555.550000000001</v>
      </c>
      <c r="Z63" s="40">
        <v>555.55999999999995</v>
      </c>
      <c r="AA63" s="9" t="s">
        <v>196</v>
      </c>
      <c r="AB63" s="9" t="s">
        <v>114</v>
      </c>
      <c r="AC63" s="9" t="s">
        <v>115</v>
      </c>
      <c r="AD63" s="3" t="s">
        <v>116</v>
      </c>
      <c r="AE63" s="9" t="s">
        <v>128</v>
      </c>
      <c r="AF63" s="3" t="s">
        <v>2008</v>
      </c>
      <c r="AG63" s="3" t="s">
        <v>2009</v>
      </c>
      <c r="AH63" s="9"/>
      <c r="AI63" s="9"/>
      <c r="AJ63" s="34">
        <v>44510</v>
      </c>
      <c r="AK63" s="3">
        <f>142/1000</f>
        <v>0.14199999999999999</v>
      </c>
    </row>
    <row r="64" spans="1:37" s="15" customFormat="1" ht="12">
      <c r="A64" s="3">
        <v>62</v>
      </c>
      <c r="B64" s="2" t="s">
        <v>268</v>
      </c>
      <c r="C64" s="2" t="s">
        <v>269</v>
      </c>
      <c r="D64" s="4" t="s">
        <v>2114</v>
      </c>
      <c r="E64" s="3" t="s">
        <v>4</v>
      </c>
      <c r="F64" s="10" t="s">
        <v>270</v>
      </c>
      <c r="G64" s="6" t="s">
        <v>40</v>
      </c>
      <c r="H64" s="9" t="str">
        <f>VLOOKUP(B64,[1]采购中心!$C$1:$I$65536,7,0)</f>
        <v>否</v>
      </c>
      <c r="I64" s="9" t="str">
        <f>VLOOKUP(B64,[1]采购中心!$C$1:$J$65536,8,0)</f>
        <v>营销部门</v>
      </c>
      <c r="J64" s="9" t="str">
        <f>VLOOKUP(B64,[1]采购中心!$C$1:$K$65536,9,0)</f>
        <v>/</v>
      </c>
      <c r="K64" s="9"/>
      <c r="L64" s="9"/>
      <c r="M64" s="9" t="s">
        <v>2099</v>
      </c>
      <c r="N64" s="9" t="s">
        <v>123</v>
      </c>
      <c r="O64" s="60">
        <v>39436</v>
      </c>
      <c r="P64" s="9">
        <v>5</v>
      </c>
      <c r="Q64" s="9">
        <v>13</v>
      </c>
      <c r="R64" s="9">
        <v>0</v>
      </c>
      <c r="S64" s="9">
        <v>50</v>
      </c>
      <c r="T64" s="9"/>
      <c r="U64" s="9"/>
      <c r="V64" s="9"/>
      <c r="W64" s="76"/>
      <c r="X64" s="9">
        <v>12440.15</v>
      </c>
      <c r="Y64" s="40">
        <f t="shared" si="1"/>
        <v>11818.14</v>
      </c>
      <c r="Z64" s="40">
        <v>622.01</v>
      </c>
      <c r="AA64" s="9" t="s">
        <v>252</v>
      </c>
      <c r="AB64" s="9" t="s">
        <v>114</v>
      </c>
      <c r="AC64" s="9" t="s">
        <v>119</v>
      </c>
      <c r="AD64" s="3" t="s">
        <v>116</v>
      </c>
      <c r="AE64" s="9" t="s">
        <v>128</v>
      </c>
      <c r="AF64" s="3" t="s">
        <v>2008</v>
      </c>
      <c r="AG64" s="3" t="s">
        <v>2009</v>
      </c>
      <c r="AH64" s="9"/>
      <c r="AI64" s="9"/>
      <c r="AJ64" s="34">
        <v>44510</v>
      </c>
      <c r="AK64" s="3"/>
    </row>
    <row r="65" spans="1:37" s="15" customFormat="1" ht="24">
      <c r="A65" s="3">
        <v>63</v>
      </c>
      <c r="B65" s="2" t="s">
        <v>271</v>
      </c>
      <c r="C65" s="2" t="s">
        <v>272</v>
      </c>
      <c r="D65" s="13" t="s">
        <v>2115</v>
      </c>
      <c r="E65" s="3" t="s">
        <v>4</v>
      </c>
      <c r="F65" s="10" t="s">
        <v>273</v>
      </c>
      <c r="G65" s="6" t="s">
        <v>40</v>
      </c>
      <c r="H65" s="9"/>
      <c r="I65" s="9"/>
      <c r="J65" s="9"/>
      <c r="K65" s="9"/>
      <c r="L65" s="9"/>
      <c r="M65" s="9" t="s">
        <v>2099</v>
      </c>
      <c r="N65" s="9" t="s">
        <v>123</v>
      </c>
      <c r="O65" s="60">
        <v>39436</v>
      </c>
      <c r="P65" s="9">
        <v>5</v>
      </c>
      <c r="Q65" s="9">
        <v>13</v>
      </c>
      <c r="R65" s="9">
        <v>0</v>
      </c>
      <c r="S65" s="9">
        <v>50</v>
      </c>
      <c r="T65" s="9"/>
      <c r="U65" s="9"/>
      <c r="V65" s="9"/>
      <c r="W65" s="76"/>
      <c r="X65" s="9">
        <v>5011.71</v>
      </c>
      <c r="Y65" s="40">
        <f t="shared" si="1"/>
        <v>4761.12</v>
      </c>
      <c r="Z65" s="40">
        <v>250.59</v>
      </c>
      <c r="AA65" s="9" t="s">
        <v>252</v>
      </c>
      <c r="AB65" s="9" t="s">
        <v>114</v>
      </c>
      <c r="AC65" s="9" t="s">
        <v>119</v>
      </c>
      <c r="AD65" s="3" t="s">
        <v>116</v>
      </c>
      <c r="AE65" s="9" t="s">
        <v>128</v>
      </c>
      <c r="AF65" s="3" t="s">
        <v>2008</v>
      </c>
      <c r="AG65" s="3" t="s">
        <v>2009</v>
      </c>
      <c r="AH65" s="9"/>
      <c r="AI65" s="9"/>
      <c r="AJ65" s="34">
        <v>44509</v>
      </c>
      <c r="AK65" s="3"/>
    </row>
    <row r="66" spans="1:37" s="15" customFormat="1" ht="21.75">
      <c r="A66" s="3">
        <v>64</v>
      </c>
      <c r="B66" s="1" t="s" ph="1">
        <v>2116</v>
      </c>
      <c r="C66" s="2" t="s">
        <v>274</v>
      </c>
      <c r="D66" s="4" t="s">
        <v>2117</v>
      </c>
      <c r="E66" s="3" t="s">
        <v>4</v>
      </c>
      <c r="F66" s="10" t="s">
        <v>275</v>
      </c>
      <c r="G66" s="6" t="s">
        <v>40</v>
      </c>
      <c r="H66" s="9" t="str">
        <f>VLOOKUP(B66,[1]采购中心!$C$1:$I$65536,7,0)</f>
        <v>否</v>
      </c>
      <c r="I66" s="9" t="str">
        <f>VLOOKUP(B66,[1]采购中心!$C$1:$J$65536,8,0)</f>
        <v>海外营销</v>
      </c>
      <c r="J66" s="9" t="str">
        <f>VLOOKUP(B66,[1]采购中心!$C$1:$K$65536,9,0)</f>
        <v>李景鹏</v>
      </c>
      <c r="K66" s="9"/>
      <c r="L66" s="9"/>
      <c r="M66" s="9" t="s">
        <v>2099</v>
      </c>
      <c r="N66" s="9" t="s">
        <v>123</v>
      </c>
      <c r="O66" s="60">
        <v>40847</v>
      </c>
      <c r="P66" s="9">
        <v>5</v>
      </c>
      <c r="Q66" s="9">
        <v>9</v>
      </c>
      <c r="R66" s="9">
        <v>0</v>
      </c>
      <c r="S66" s="9">
        <v>50</v>
      </c>
      <c r="T66" s="9"/>
      <c r="U66" s="9"/>
      <c r="V66" s="9"/>
      <c r="W66" s="76"/>
      <c r="X66" s="9">
        <v>36297.019999999997</v>
      </c>
      <c r="Y66" s="40">
        <f t="shared" si="1"/>
        <v>34482.17</v>
      </c>
      <c r="Z66" s="40">
        <v>1814.85</v>
      </c>
      <c r="AA66" s="9" t="s">
        <v>252</v>
      </c>
      <c r="AB66" s="9" t="s">
        <v>114</v>
      </c>
      <c r="AC66" s="9" t="s">
        <v>115</v>
      </c>
      <c r="AD66" s="3" t="s">
        <v>116</v>
      </c>
      <c r="AE66" s="9" t="s">
        <v>128</v>
      </c>
      <c r="AF66" s="3" t="s">
        <v>2008</v>
      </c>
      <c r="AG66" s="3" t="s">
        <v>2009</v>
      </c>
      <c r="AH66" s="9"/>
      <c r="AI66" s="9"/>
      <c r="AJ66" s="34">
        <v>44561</v>
      </c>
      <c r="AK66" s="3"/>
    </row>
    <row r="67" spans="1:37" s="15" customFormat="1" ht="12">
      <c r="A67" s="3">
        <v>65</v>
      </c>
      <c r="B67" s="8" t="s">
        <v>276</v>
      </c>
      <c r="C67" s="4" t="s">
        <v>2118</v>
      </c>
      <c r="D67" s="4" t="s">
        <v>2119</v>
      </c>
      <c r="E67" s="3" t="s">
        <v>4</v>
      </c>
      <c r="F67" s="3" t="s">
        <v>277</v>
      </c>
      <c r="G67" s="9" t="s">
        <v>40</v>
      </c>
      <c r="H67" s="9" t="str">
        <f>VLOOKUP(B67,[1]采购中心!$C$1:$I$65536,7,0)</f>
        <v>否</v>
      </c>
      <c r="I67" s="9" t="str">
        <f>VLOOKUP(B67,[1]采购中心!$C$1:$J$65536,8,0)</f>
        <v>海外营销</v>
      </c>
      <c r="J67" s="9" t="str">
        <f>VLOOKUP(B67,[1]采购中心!$C$1:$K$65536,9,0)</f>
        <v>李景鹏</v>
      </c>
      <c r="K67" s="9"/>
      <c r="L67" s="9"/>
      <c r="M67" s="9" t="s">
        <v>2099</v>
      </c>
      <c r="N67" s="9" t="s">
        <v>123</v>
      </c>
      <c r="O67" s="60">
        <v>41177</v>
      </c>
      <c r="P67" s="9">
        <v>5</v>
      </c>
      <c r="Q67" s="9">
        <v>8</v>
      </c>
      <c r="R67" s="9">
        <v>0</v>
      </c>
      <c r="S67" s="9">
        <v>50</v>
      </c>
      <c r="T67" s="9"/>
      <c r="U67" s="9"/>
      <c r="V67" s="9"/>
      <c r="W67" s="76"/>
      <c r="X67" s="9">
        <v>32478.63</v>
      </c>
      <c r="Y67" s="40">
        <f t="shared" si="1"/>
        <v>30854.7</v>
      </c>
      <c r="Z67" s="40">
        <v>1623.93</v>
      </c>
      <c r="AA67" s="9" t="s">
        <v>196</v>
      </c>
      <c r="AB67" s="9" t="s">
        <v>114</v>
      </c>
      <c r="AC67" s="9" t="s">
        <v>115</v>
      </c>
      <c r="AD67" s="3" t="s">
        <v>116</v>
      </c>
      <c r="AE67" s="9" t="s">
        <v>128</v>
      </c>
      <c r="AF67" s="3" t="s">
        <v>2008</v>
      </c>
      <c r="AG67" s="3" t="s">
        <v>2009</v>
      </c>
      <c r="AH67" s="9"/>
      <c r="AI67" s="42"/>
      <c r="AJ67" s="36">
        <v>44512</v>
      </c>
      <c r="AK67" s="3"/>
    </row>
    <row r="68" spans="1:37" s="15" customFormat="1" ht="12">
      <c r="A68" s="3">
        <v>66</v>
      </c>
      <c r="B68" s="8" t="s">
        <v>278</v>
      </c>
      <c r="C68" s="4" t="s">
        <v>279</v>
      </c>
      <c r="D68" s="4" t="s">
        <v>2120</v>
      </c>
      <c r="E68" s="3" t="s">
        <v>4</v>
      </c>
      <c r="F68" s="3" t="s">
        <v>280</v>
      </c>
      <c r="G68" s="9" t="s">
        <v>40</v>
      </c>
      <c r="H68" s="9" t="str">
        <f>VLOOKUP(B68,[1]采购中心!$C$1:$I$65536,7,0)</f>
        <v>否</v>
      </c>
      <c r="I68" s="9" t="str">
        <f>VLOOKUP(B68,[1]采购中心!$C$1:$J$65536,8,0)</f>
        <v>国内营销</v>
      </c>
      <c r="J68" s="9" t="str">
        <f>VLOOKUP(B68,[1]采购中心!$C$1:$K$65536,9,0)</f>
        <v>胡江冯</v>
      </c>
      <c r="K68" s="9"/>
      <c r="L68" s="9"/>
      <c r="M68" s="9" t="s">
        <v>2099</v>
      </c>
      <c r="N68" s="9" t="s">
        <v>123</v>
      </c>
      <c r="O68" s="60">
        <v>39436</v>
      </c>
      <c r="P68" s="9">
        <v>5</v>
      </c>
      <c r="Q68" s="9">
        <v>13</v>
      </c>
      <c r="R68" s="9">
        <v>0</v>
      </c>
      <c r="S68" s="9">
        <v>50</v>
      </c>
      <c r="T68" s="9"/>
      <c r="U68" s="9"/>
      <c r="V68" s="9"/>
      <c r="W68" s="76"/>
      <c r="X68" s="9">
        <v>64878.79</v>
      </c>
      <c r="Y68" s="40">
        <f t="shared" si="1"/>
        <v>61634.85</v>
      </c>
      <c r="Z68" s="40">
        <v>3243.94</v>
      </c>
      <c r="AA68" s="9" t="s">
        <v>252</v>
      </c>
      <c r="AB68" s="9" t="s">
        <v>114</v>
      </c>
      <c r="AC68" s="9" t="s">
        <v>119</v>
      </c>
      <c r="AD68" s="3" t="s">
        <v>116</v>
      </c>
      <c r="AE68" s="9" t="s">
        <v>120</v>
      </c>
      <c r="AF68" s="3" t="s">
        <v>2008</v>
      </c>
      <c r="AG68" s="3" t="s">
        <v>2009</v>
      </c>
      <c r="AH68" s="9"/>
      <c r="AI68" s="9"/>
      <c r="AJ68" s="34">
        <v>44531</v>
      </c>
      <c r="AK68" s="3"/>
    </row>
    <row r="69" spans="1:37" s="15" customFormat="1" ht="12">
      <c r="A69" s="3">
        <v>67</v>
      </c>
      <c r="B69" s="8" t="s">
        <v>281</v>
      </c>
      <c r="C69" s="4" t="s">
        <v>282</v>
      </c>
      <c r="D69" s="4" t="s">
        <v>283</v>
      </c>
      <c r="E69" s="3" t="s">
        <v>4</v>
      </c>
      <c r="F69" s="3" t="s">
        <v>2121</v>
      </c>
      <c r="G69" s="9" t="s">
        <v>40</v>
      </c>
      <c r="H69" s="9" t="str">
        <f>VLOOKUP(B69,[1]采购中心!$C$1:$I$65536,7,0)</f>
        <v>否</v>
      </c>
      <c r="I69" s="9" t="str">
        <f>VLOOKUP(B69,[1]采购中心!$C$1:$J$65536,8,0)</f>
        <v>采购</v>
      </c>
      <c r="J69" s="9" t="str">
        <f>VLOOKUP(B69,[1]采购中心!$C$1:$K$65536,9,0)</f>
        <v>\</v>
      </c>
      <c r="K69" s="9"/>
      <c r="L69" s="9"/>
      <c r="M69" s="9" t="s">
        <v>2099</v>
      </c>
      <c r="N69" s="9" t="s">
        <v>123</v>
      </c>
      <c r="O69" s="60">
        <v>39520</v>
      </c>
      <c r="P69" s="9">
        <v>5</v>
      </c>
      <c r="Q69" s="9">
        <v>12</v>
      </c>
      <c r="R69" s="9">
        <v>0</v>
      </c>
      <c r="S69" s="9">
        <v>50</v>
      </c>
      <c r="T69" s="9"/>
      <c r="U69" s="9"/>
      <c r="V69" s="9"/>
      <c r="W69" s="76"/>
      <c r="X69" s="9">
        <v>73092.789999999994</v>
      </c>
      <c r="Y69" s="40">
        <f t="shared" si="1"/>
        <v>69438.149999999994</v>
      </c>
      <c r="Z69" s="40">
        <v>3654.64</v>
      </c>
      <c r="AA69" s="9" t="s">
        <v>252</v>
      </c>
      <c r="AB69" s="9" t="s">
        <v>114</v>
      </c>
      <c r="AC69" s="9" t="s">
        <v>119</v>
      </c>
      <c r="AD69" s="3" t="s">
        <v>116</v>
      </c>
      <c r="AE69" s="9" t="s">
        <v>120</v>
      </c>
      <c r="AF69" s="3" t="s">
        <v>2008</v>
      </c>
      <c r="AG69" s="3" t="s">
        <v>2009</v>
      </c>
      <c r="AH69" s="9"/>
      <c r="AI69" s="9"/>
      <c r="AJ69" s="34">
        <v>44543</v>
      </c>
      <c r="AK69" s="3"/>
    </row>
    <row r="70" spans="1:37" s="15" customFormat="1" ht="12">
      <c r="A70" s="3">
        <v>68</v>
      </c>
      <c r="B70" s="4" t="s">
        <v>284</v>
      </c>
      <c r="C70" s="4" t="s">
        <v>285</v>
      </c>
      <c r="D70" s="4" t="s">
        <v>2122</v>
      </c>
      <c r="E70" s="3" t="s">
        <v>4</v>
      </c>
      <c r="F70" s="3" t="s">
        <v>286</v>
      </c>
      <c r="G70" s="9" t="s">
        <v>40</v>
      </c>
      <c r="H70" s="9"/>
      <c r="I70" s="9"/>
      <c r="J70" s="9"/>
      <c r="K70" s="9"/>
      <c r="L70" s="9"/>
      <c r="M70" s="9" t="s">
        <v>2099</v>
      </c>
      <c r="N70" s="9" t="s">
        <v>123</v>
      </c>
      <c r="O70" s="60">
        <v>39174</v>
      </c>
      <c r="P70" s="9">
        <v>5</v>
      </c>
      <c r="Q70" s="9">
        <v>13</v>
      </c>
      <c r="R70" s="9">
        <v>0</v>
      </c>
      <c r="S70" s="9">
        <v>50</v>
      </c>
      <c r="T70" s="9"/>
      <c r="U70" s="9"/>
      <c r="V70" s="9"/>
      <c r="W70" s="76"/>
      <c r="X70" s="9">
        <v>78952.149999999994</v>
      </c>
      <c r="Y70" s="40">
        <f t="shared" si="1"/>
        <v>75004.539999999994</v>
      </c>
      <c r="Z70" s="40">
        <v>3947.61</v>
      </c>
      <c r="AA70" s="9" t="s">
        <v>252</v>
      </c>
      <c r="AB70" s="9" t="s">
        <v>114</v>
      </c>
      <c r="AC70" s="9" t="s">
        <v>119</v>
      </c>
      <c r="AD70" s="3" t="s">
        <v>116</v>
      </c>
      <c r="AE70" s="9" t="s">
        <v>120</v>
      </c>
      <c r="AF70" s="3" t="s">
        <v>2008</v>
      </c>
      <c r="AG70" s="3" t="s">
        <v>2009</v>
      </c>
      <c r="AH70" s="9"/>
      <c r="AI70" s="9"/>
      <c r="AJ70" s="34">
        <v>44512</v>
      </c>
      <c r="AK70" s="3"/>
    </row>
    <row r="71" spans="1:37" s="15" customFormat="1" ht="12">
      <c r="A71" s="3">
        <v>69</v>
      </c>
      <c r="B71" s="20" t="s">
        <v>2123</v>
      </c>
      <c r="C71" s="2" t="s">
        <v>288</v>
      </c>
      <c r="D71" s="4" t="s">
        <v>2124</v>
      </c>
      <c r="E71" s="3" t="s">
        <v>4</v>
      </c>
      <c r="F71" s="10" t="s">
        <v>289</v>
      </c>
      <c r="G71" s="2" t="s">
        <v>287</v>
      </c>
      <c r="H71" s="9" t="s">
        <v>108</v>
      </c>
      <c r="I71" s="9" t="s">
        <v>99</v>
      </c>
      <c r="J71" s="9" t="s">
        <v>109</v>
      </c>
      <c r="K71" s="9" t="s">
        <v>108</v>
      </c>
      <c r="L71" s="9" t="s">
        <v>110</v>
      </c>
      <c r="M71" s="9" t="s">
        <v>2007</v>
      </c>
      <c r="N71" s="9" t="s">
        <v>112</v>
      </c>
      <c r="O71" s="60">
        <v>42013</v>
      </c>
      <c r="P71" s="9">
        <v>5</v>
      </c>
      <c r="Q71" s="9">
        <v>5</v>
      </c>
      <c r="R71" s="9">
        <v>0</v>
      </c>
      <c r="S71" s="9">
        <v>80</v>
      </c>
      <c r="T71" s="9"/>
      <c r="U71" s="9">
        <v>3320</v>
      </c>
      <c r="V71" s="9"/>
      <c r="W71" s="73"/>
      <c r="X71" s="9">
        <v>222222.23</v>
      </c>
      <c r="Y71" s="40">
        <f t="shared" si="1"/>
        <v>175926</v>
      </c>
      <c r="Z71" s="40">
        <v>46296.23</v>
      </c>
      <c r="AA71" s="9" t="s">
        <v>117</v>
      </c>
      <c r="AB71" s="9" t="s">
        <v>114</v>
      </c>
      <c r="AC71" s="9" t="s">
        <v>290</v>
      </c>
      <c r="AD71" s="3" t="s">
        <v>116</v>
      </c>
      <c r="AE71" s="9"/>
      <c r="AF71" s="3" t="s">
        <v>2008</v>
      </c>
      <c r="AG71" s="10" t="s">
        <v>287</v>
      </c>
      <c r="AH71" s="9"/>
      <c r="AI71" s="9"/>
      <c r="AJ71" s="34">
        <v>44571</v>
      </c>
      <c r="AK71" s="3"/>
    </row>
    <row r="72" spans="1:37" s="15" customFormat="1" ht="12">
      <c r="A72" s="3">
        <v>70</v>
      </c>
      <c r="B72" s="11" t="s">
        <v>291</v>
      </c>
      <c r="C72" s="2" t="s">
        <v>292</v>
      </c>
      <c r="D72" s="12" t="s">
        <v>2125</v>
      </c>
      <c r="E72" s="3" t="s">
        <v>4</v>
      </c>
      <c r="F72" s="10" t="s">
        <v>293</v>
      </c>
      <c r="G72" s="2" t="s">
        <v>294</v>
      </c>
      <c r="H72" s="9" t="s">
        <v>110</v>
      </c>
      <c r="I72" s="9" t="s">
        <v>99</v>
      </c>
      <c r="J72" s="9" t="s">
        <v>109</v>
      </c>
      <c r="K72" s="9" t="s">
        <v>130</v>
      </c>
      <c r="L72" s="9" t="s">
        <v>108</v>
      </c>
      <c r="M72" s="9" t="s">
        <v>2007</v>
      </c>
      <c r="N72" s="9" t="s">
        <v>112</v>
      </c>
      <c r="O72" s="60">
        <v>39083</v>
      </c>
      <c r="P72" s="9">
        <v>5</v>
      </c>
      <c r="Q72" s="9">
        <v>13</v>
      </c>
      <c r="R72" s="9">
        <v>0</v>
      </c>
      <c r="S72" s="9">
        <v>50</v>
      </c>
      <c r="T72" s="9"/>
      <c r="U72" s="9" t="s">
        <v>130</v>
      </c>
      <c r="V72" s="9"/>
      <c r="W72" s="73"/>
      <c r="X72" s="9">
        <v>10000</v>
      </c>
      <c r="Y72" s="40">
        <f t="shared" si="1"/>
        <v>9500</v>
      </c>
      <c r="Z72" s="40">
        <v>500</v>
      </c>
      <c r="AA72" s="9" t="s">
        <v>118</v>
      </c>
      <c r="AB72" s="9" t="s">
        <v>114</v>
      </c>
      <c r="AC72" s="9" t="s">
        <v>119</v>
      </c>
      <c r="AD72" s="3" t="s">
        <v>116</v>
      </c>
      <c r="AE72" s="9" t="s">
        <v>120</v>
      </c>
      <c r="AF72" s="3" t="s">
        <v>2008</v>
      </c>
      <c r="AG72" s="3" t="s">
        <v>2126</v>
      </c>
      <c r="AH72" s="9"/>
      <c r="AI72" s="9"/>
      <c r="AJ72" s="34">
        <v>44518</v>
      </c>
      <c r="AK72" s="3"/>
    </row>
    <row r="73" spans="1:37" s="15" customFormat="1" ht="12">
      <c r="A73" s="3">
        <v>71</v>
      </c>
      <c r="B73" s="8" t="s">
        <v>2127</v>
      </c>
      <c r="C73" s="2" t="s">
        <v>295</v>
      </c>
      <c r="D73" s="2" t="s">
        <v>2128</v>
      </c>
      <c r="E73" s="3" t="s">
        <v>4</v>
      </c>
      <c r="F73" s="10" t="s">
        <v>296</v>
      </c>
      <c r="G73" s="2" t="s">
        <v>294</v>
      </c>
      <c r="H73" s="9" t="s">
        <v>108</v>
      </c>
      <c r="I73" s="9" t="s">
        <v>98</v>
      </c>
      <c r="J73" s="9" t="s">
        <v>297</v>
      </c>
      <c r="K73" s="9" t="s">
        <v>130</v>
      </c>
      <c r="L73" s="9" t="s">
        <v>110</v>
      </c>
      <c r="M73" s="9" t="s">
        <v>2129</v>
      </c>
      <c r="N73" s="9" t="s">
        <v>112</v>
      </c>
      <c r="O73" s="60">
        <v>41172</v>
      </c>
      <c r="P73" s="9">
        <v>5</v>
      </c>
      <c r="Q73" s="9">
        <v>8</v>
      </c>
      <c r="R73" s="9">
        <v>0</v>
      </c>
      <c r="S73" s="9">
        <v>50</v>
      </c>
      <c r="T73" s="9"/>
      <c r="U73" s="9"/>
      <c r="V73" s="9"/>
      <c r="W73" s="73"/>
      <c r="X73" s="9">
        <v>18000</v>
      </c>
      <c r="Y73" s="40">
        <f t="shared" si="1"/>
        <v>17100</v>
      </c>
      <c r="Z73" s="40">
        <v>900</v>
      </c>
      <c r="AA73" s="9" t="s">
        <v>252</v>
      </c>
      <c r="AB73" s="9" t="s">
        <v>114</v>
      </c>
      <c r="AC73" s="9" t="s">
        <v>115</v>
      </c>
      <c r="AD73" s="3" t="s">
        <v>116</v>
      </c>
      <c r="AE73" s="9" t="s">
        <v>128</v>
      </c>
      <c r="AF73" s="3" t="s">
        <v>2008</v>
      </c>
      <c r="AG73" s="3" t="s">
        <v>2126</v>
      </c>
      <c r="AH73" s="9"/>
      <c r="AI73" s="9"/>
      <c r="AJ73" s="34">
        <v>44533</v>
      </c>
      <c r="AK73" s="3"/>
    </row>
    <row r="74" spans="1:37" s="15" customFormat="1" ht="12">
      <c r="A74" s="3">
        <v>72</v>
      </c>
      <c r="B74" s="11" t="s">
        <v>298</v>
      </c>
      <c r="C74" s="2" t="s">
        <v>299</v>
      </c>
      <c r="D74" s="2" t="s">
        <v>2130</v>
      </c>
      <c r="E74" s="3" t="s">
        <v>4</v>
      </c>
      <c r="F74" s="10" t="s">
        <v>39</v>
      </c>
      <c r="G74" s="2" t="s">
        <v>294</v>
      </c>
      <c r="H74" s="9" t="s">
        <v>108</v>
      </c>
      <c r="I74" s="9" t="s">
        <v>99</v>
      </c>
      <c r="J74" s="9" t="s">
        <v>109</v>
      </c>
      <c r="K74" s="9" t="s">
        <v>108</v>
      </c>
      <c r="L74" s="9" t="s">
        <v>110</v>
      </c>
      <c r="M74" s="9" t="s">
        <v>2007</v>
      </c>
      <c r="N74" s="9" t="s">
        <v>112</v>
      </c>
      <c r="O74" s="60">
        <v>39987</v>
      </c>
      <c r="P74" s="9">
        <v>5</v>
      </c>
      <c r="Q74" s="9">
        <v>11</v>
      </c>
      <c r="R74" s="9">
        <v>0</v>
      </c>
      <c r="S74" s="9">
        <v>50</v>
      </c>
      <c r="T74" s="9"/>
      <c r="U74" s="9">
        <v>3600</v>
      </c>
      <c r="V74" s="9"/>
      <c r="W74" s="73"/>
      <c r="X74" s="9">
        <v>230900</v>
      </c>
      <c r="Y74" s="40">
        <f t="shared" si="1"/>
        <v>219355</v>
      </c>
      <c r="Z74" s="40">
        <v>11545</v>
      </c>
      <c r="AA74" s="9" t="s">
        <v>118</v>
      </c>
      <c r="AB74" s="9" t="s">
        <v>114</v>
      </c>
      <c r="AC74" s="9" t="s">
        <v>119</v>
      </c>
      <c r="AD74" s="3" t="s">
        <v>116</v>
      </c>
      <c r="AE74" s="9" t="s">
        <v>128</v>
      </c>
      <c r="AF74" s="3" t="s">
        <v>2008</v>
      </c>
      <c r="AG74" s="3" t="s">
        <v>2126</v>
      </c>
      <c r="AH74" s="9"/>
      <c r="AI74" s="9"/>
      <c r="AJ74" s="34">
        <v>44530</v>
      </c>
      <c r="AK74" s="3"/>
    </row>
    <row r="75" spans="1:37" s="15" customFormat="1" ht="12">
      <c r="A75" s="3">
        <v>73</v>
      </c>
      <c r="B75" s="8" t="s">
        <v>2131</v>
      </c>
      <c r="C75" s="2" t="s">
        <v>2132</v>
      </c>
      <c r="D75" s="2" t="s">
        <v>2133</v>
      </c>
      <c r="E75" s="3" t="s">
        <v>4</v>
      </c>
      <c r="F75" s="10" t="s">
        <v>2134</v>
      </c>
      <c r="G75" s="2" t="s">
        <v>294</v>
      </c>
      <c r="H75" s="9" t="s">
        <v>108</v>
      </c>
      <c r="I75" s="9" t="s">
        <v>99</v>
      </c>
      <c r="J75" s="9" t="s">
        <v>109</v>
      </c>
      <c r="K75" s="9" t="s">
        <v>110</v>
      </c>
      <c r="L75" s="9" t="s">
        <v>110</v>
      </c>
      <c r="M75" s="9" t="s">
        <v>2007</v>
      </c>
      <c r="N75" s="9" t="s">
        <v>112</v>
      </c>
      <c r="O75" s="60">
        <v>39814</v>
      </c>
      <c r="P75" s="9">
        <v>5</v>
      </c>
      <c r="Q75" s="9">
        <v>11</v>
      </c>
      <c r="R75" s="9">
        <v>0</v>
      </c>
      <c r="S75" s="9">
        <v>50</v>
      </c>
      <c r="T75" s="9"/>
      <c r="U75" s="9">
        <v>3032</v>
      </c>
      <c r="V75" s="9"/>
      <c r="W75" s="73"/>
      <c r="X75" s="9">
        <v>232800</v>
      </c>
      <c r="Y75" s="40">
        <f t="shared" si="1"/>
        <v>221160</v>
      </c>
      <c r="Z75" s="40">
        <v>11640</v>
      </c>
      <c r="AA75" s="9" t="s">
        <v>118</v>
      </c>
      <c r="AB75" s="9" t="s">
        <v>114</v>
      </c>
      <c r="AC75" s="9" t="s">
        <v>119</v>
      </c>
      <c r="AD75" s="3" t="s">
        <v>116</v>
      </c>
      <c r="AE75" s="9" t="s">
        <v>128</v>
      </c>
      <c r="AF75" s="3" t="s">
        <v>2008</v>
      </c>
      <c r="AG75" s="3" t="s">
        <v>2126</v>
      </c>
      <c r="AH75" s="9"/>
      <c r="AI75" s="9"/>
      <c r="AJ75" s="34">
        <v>44530</v>
      </c>
      <c r="AK75" s="3"/>
    </row>
    <row r="76" spans="1:37" s="15" customFormat="1" ht="12">
      <c r="A76" s="3">
        <v>74</v>
      </c>
      <c r="B76" s="11" t="s">
        <v>300</v>
      </c>
      <c r="C76" s="2" t="s">
        <v>301</v>
      </c>
      <c r="D76" s="2" t="s">
        <v>2135</v>
      </c>
      <c r="E76" s="3" t="s">
        <v>4</v>
      </c>
      <c r="F76" s="10" t="s">
        <v>137</v>
      </c>
      <c r="G76" s="2" t="s">
        <v>294</v>
      </c>
      <c r="H76" s="9" t="s">
        <v>108</v>
      </c>
      <c r="I76" s="9" t="s">
        <v>99</v>
      </c>
      <c r="J76" s="9" t="s">
        <v>109</v>
      </c>
      <c r="K76" s="9" t="s">
        <v>110</v>
      </c>
      <c r="L76" s="9" t="s">
        <v>110</v>
      </c>
      <c r="M76" s="9" t="s">
        <v>2007</v>
      </c>
      <c r="N76" s="9" t="s">
        <v>112</v>
      </c>
      <c r="O76" s="60">
        <v>39083</v>
      </c>
      <c r="P76" s="9">
        <v>5</v>
      </c>
      <c r="Q76" s="9">
        <v>13</v>
      </c>
      <c r="R76" s="9">
        <v>0</v>
      </c>
      <c r="S76" s="9">
        <v>50</v>
      </c>
      <c r="T76" s="9"/>
      <c r="U76" s="9">
        <v>3600</v>
      </c>
      <c r="V76" s="9"/>
      <c r="W76" s="73"/>
      <c r="X76" s="9">
        <v>94167.17</v>
      </c>
      <c r="Y76" s="40">
        <f t="shared" si="1"/>
        <v>89458.81</v>
      </c>
      <c r="Z76" s="40">
        <v>4708.3599999999997</v>
      </c>
      <c r="AA76" s="9" t="s">
        <v>127</v>
      </c>
      <c r="AB76" s="9" t="s">
        <v>114</v>
      </c>
      <c r="AC76" s="9" t="s">
        <v>115</v>
      </c>
      <c r="AD76" s="3" t="s">
        <v>116</v>
      </c>
      <c r="AE76" s="9" t="s">
        <v>128</v>
      </c>
      <c r="AF76" s="3" t="s">
        <v>2008</v>
      </c>
      <c r="AG76" s="3" t="s">
        <v>2126</v>
      </c>
      <c r="AH76" s="9"/>
      <c r="AI76" s="9"/>
      <c r="AJ76" s="34">
        <v>44536</v>
      </c>
      <c r="AK76" s="3"/>
    </row>
    <row r="77" spans="1:37" s="15" customFormat="1" ht="12">
      <c r="A77" s="3">
        <v>75</v>
      </c>
      <c r="B77" s="8" t="s">
        <v>2136</v>
      </c>
      <c r="C77" s="53" t="s">
        <v>1996</v>
      </c>
      <c r="D77" s="2">
        <v>391220258</v>
      </c>
      <c r="E77" s="3" t="s">
        <v>4</v>
      </c>
      <c r="F77" s="10" t="s">
        <v>302</v>
      </c>
      <c r="G77" s="2" t="s">
        <v>294</v>
      </c>
      <c r="H77" s="9" t="s">
        <v>108</v>
      </c>
      <c r="I77" s="9" t="s">
        <v>99</v>
      </c>
      <c r="J77" s="9" t="s">
        <v>109</v>
      </c>
      <c r="K77" s="9" t="s">
        <v>110</v>
      </c>
      <c r="L77" s="9" t="s">
        <v>110</v>
      </c>
      <c r="M77" s="9" t="s">
        <v>2007</v>
      </c>
      <c r="N77" s="9" t="s">
        <v>112</v>
      </c>
      <c r="O77" s="60">
        <v>39161</v>
      </c>
      <c r="P77" s="9">
        <v>5</v>
      </c>
      <c r="Q77" s="9">
        <v>13</v>
      </c>
      <c r="R77" s="9">
        <v>0</v>
      </c>
      <c r="S77" s="9">
        <v>50</v>
      </c>
      <c r="T77" s="9"/>
      <c r="U77" s="9">
        <v>3200</v>
      </c>
      <c r="V77" s="9"/>
      <c r="W77" s="73"/>
      <c r="X77" s="9">
        <v>125234.59</v>
      </c>
      <c r="Y77" s="40">
        <f t="shared" si="1"/>
        <v>118972.86</v>
      </c>
      <c r="Z77" s="40">
        <v>6261.73</v>
      </c>
      <c r="AA77" s="9" t="s">
        <v>127</v>
      </c>
      <c r="AB77" s="9" t="s">
        <v>114</v>
      </c>
      <c r="AC77" s="9" t="s">
        <v>119</v>
      </c>
      <c r="AD77" s="3" t="s">
        <v>116</v>
      </c>
      <c r="AE77" s="9" t="s">
        <v>128</v>
      </c>
      <c r="AF77" s="3" t="s">
        <v>2008</v>
      </c>
      <c r="AG77" s="3" t="s">
        <v>2126</v>
      </c>
      <c r="AH77" s="9"/>
      <c r="AI77" s="9"/>
      <c r="AJ77" s="34">
        <v>44560</v>
      </c>
      <c r="AK77" s="3"/>
    </row>
    <row r="78" spans="1:37" s="15" customFormat="1" ht="12">
      <c r="A78" s="3">
        <v>76</v>
      </c>
      <c r="B78" s="8" t="s">
        <v>2137</v>
      </c>
      <c r="C78" s="2" t="s">
        <v>303</v>
      </c>
      <c r="D78" s="2">
        <v>391190097</v>
      </c>
      <c r="E78" s="3" t="s">
        <v>4</v>
      </c>
      <c r="F78" s="10" t="s">
        <v>304</v>
      </c>
      <c r="G78" s="2" t="s">
        <v>294</v>
      </c>
      <c r="H78" s="9" t="s">
        <v>110</v>
      </c>
      <c r="I78" s="9" t="s">
        <v>99</v>
      </c>
      <c r="J78" s="9" t="s">
        <v>109</v>
      </c>
      <c r="K78" s="9" t="s">
        <v>108</v>
      </c>
      <c r="L78" s="9" t="s">
        <v>110</v>
      </c>
      <c r="M78" s="9" t="s">
        <v>2007</v>
      </c>
      <c r="N78" s="9" t="s">
        <v>112</v>
      </c>
      <c r="O78" s="60">
        <v>39161</v>
      </c>
      <c r="P78" s="9">
        <v>5</v>
      </c>
      <c r="Q78" s="9">
        <v>13</v>
      </c>
      <c r="R78" s="9">
        <v>0</v>
      </c>
      <c r="S78" s="9">
        <v>50</v>
      </c>
      <c r="T78" s="9"/>
      <c r="U78" s="9">
        <v>6648</v>
      </c>
      <c r="V78" s="9"/>
      <c r="W78" s="73"/>
      <c r="X78" s="9">
        <v>48078.92</v>
      </c>
      <c r="Y78" s="40">
        <f t="shared" si="1"/>
        <v>45674.97</v>
      </c>
      <c r="Z78" s="40">
        <v>2403.9499999999998</v>
      </c>
      <c r="AA78" s="9" t="s">
        <v>127</v>
      </c>
      <c r="AB78" s="9" t="s">
        <v>114</v>
      </c>
      <c r="AC78" s="9" t="s">
        <v>119</v>
      </c>
      <c r="AD78" s="3" t="s">
        <v>116</v>
      </c>
      <c r="AE78" s="9" t="s">
        <v>128</v>
      </c>
      <c r="AF78" s="3" t="s">
        <v>2008</v>
      </c>
      <c r="AG78" s="3" t="s">
        <v>2126</v>
      </c>
      <c r="AH78" s="9"/>
      <c r="AI78" s="9"/>
      <c r="AJ78" s="34">
        <v>44526</v>
      </c>
      <c r="AK78" s="3"/>
    </row>
    <row r="79" spans="1:37" s="15" customFormat="1" ht="12">
      <c r="A79" s="3">
        <v>77</v>
      </c>
      <c r="B79" s="8" t="s">
        <v>2138</v>
      </c>
      <c r="C79" s="2" t="s">
        <v>305</v>
      </c>
      <c r="D79" s="2" t="s">
        <v>2139</v>
      </c>
      <c r="E79" s="3" t="s">
        <v>4</v>
      </c>
      <c r="F79" s="10" t="s">
        <v>306</v>
      </c>
      <c r="G79" s="2" t="s">
        <v>294</v>
      </c>
      <c r="H79" s="9" t="s">
        <v>108</v>
      </c>
      <c r="I79" s="9" t="s">
        <v>99</v>
      </c>
      <c r="J79" s="9" t="s">
        <v>109</v>
      </c>
      <c r="K79" s="9" t="s">
        <v>108</v>
      </c>
      <c r="L79" s="9" t="s">
        <v>110</v>
      </c>
      <c r="M79" s="9" t="s">
        <v>2007</v>
      </c>
      <c r="N79" s="9" t="s">
        <v>112</v>
      </c>
      <c r="O79" s="60">
        <v>39161</v>
      </c>
      <c r="P79" s="9">
        <v>5</v>
      </c>
      <c r="Q79" s="9">
        <v>13</v>
      </c>
      <c r="R79" s="9">
        <v>0</v>
      </c>
      <c r="S79" s="9">
        <v>50</v>
      </c>
      <c r="T79" s="9"/>
      <c r="U79" s="9">
        <v>2304</v>
      </c>
      <c r="V79" s="9"/>
      <c r="W79" s="73"/>
      <c r="X79" s="9">
        <v>112730.04</v>
      </c>
      <c r="Y79" s="40">
        <f t="shared" si="1"/>
        <v>107093.54</v>
      </c>
      <c r="Z79" s="40">
        <v>5636.5</v>
      </c>
      <c r="AA79" s="9" t="s">
        <v>127</v>
      </c>
      <c r="AB79" s="9" t="s">
        <v>114</v>
      </c>
      <c r="AC79" s="9" t="s">
        <v>119</v>
      </c>
      <c r="AD79" s="3" t="s">
        <v>116</v>
      </c>
      <c r="AE79" s="9" t="s">
        <v>128</v>
      </c>
      <c r="AF79" s="3" t="s">
        <v>2008</v>
      </c>
      <c r="AG79" s="3" t="s">
        <v>2126</v>
      </c>
      <c r="AH79" s="9"/>
      <c r="AI79" s="9"/>
      <c r="AJ79" s="34">
        <v>44570</v>
      </c>
      <c r="AK79" s="3"/>
    </row>
    <row r="80" spans="1:37" s="15" customFormat="1" ht="12">
      <c r="A80" s="3">
        <v>78</v>
      </c>
      <c r="B80" s="11" t="s">
        <v>307</v>
      </c>
      <c r="C80" s="2" t="s">
        <v>308</v>
      </c>
      <c r="D80" s="2">
        <v>391022615</v>
      </c>
      <c r="E80" s="3" t="s">
        <v>4</v>
      </c>
      <c r="F80" s="10" t="s">
        <v>309</v>
      </c>
      <c r="G80" s="2" t="s">
        <v>294</v>
      </c>
      <c r="H80" s="9" t="s">
        <v>108</v>
      </c>
      <c r="I80" s="9" t="s">
        <v>99</v>
      </c>
      <c r="J80" s="9" t="s">
        <v>109</v>
      </c>
      <c r="K80" s="9" t="s">
        <v>108</v>
      </c>
      <c r="L80" s="9" t="s">
        <v>108</v>
      </c>
      <c r="M80" s="9" t="s">
        <v>2007</v>
      </c>
      <c r="N80" s="9" t="s">
        <v>112</v>
      </c>
      <c r="O80" s="60">
        <v>39161</v>
      </c>
      <c r="P80" s="9">
        <v>5</v>
      </c>
      <c r="Q80" s="9">
        <v>13</v>
      </c>
      <c r="R80" s="9">
        <v>0</v>
      </c>
      <c r="S80" s="9">
        <v>50</v>
      </c>
      <c r="T80" s="9"/>
      <c r="U80" s="9" t="s">
        <v>130</v>
      </c>
      <c r="V80" s="9"/>
      <c r="W80" s="73"/>
      <c r="X80" s="9">
        <v>125945.82</v>
      </c>
      <c r="Y80" s="40">
        <f t="shared" si="1"/>
        <v>119648.53000000001</v>
      </c>
      <c r="Z80" s="40">
        <v>6297.29</v>
      </c>
      <c r="AA80" s="9" t="s">
        <v>127</v>
      </c>
      <c r="AB80" s="9" t="s">
        <v>114</v>
      </c>
      <c r="AC80" s="9" t="s">
        <v>119</v>
      </c>
      <c r="AD80" s="3" t="s">
        <v>116</v>
      </c>
      <c r="AE80" s="9" t="s">
        <v>120</v>
      </c>
      <c r="AF80" s="3" t="s">
        <v>2008</v>
      </c>
      <c r="AG80" s="3" t="s">
        <v>2126</v>
      </c>
      <c r="AH80" s="9"/>
      <c r="AI80" s="9"/>
      <c r="AJ80" s="34">
        <v>44547</v>
      </c>
      <c r="AK80" s="3"/>
    </row>
    <row r="81" spans="1:37" s="15" customFormat="1" ht="12">
      <c r="A81" s="3">
        <v>79</v>
      </c>
      <c r="B81" s="11" t="s">
        <v>310</v>
      </c>
      <c r="C81" s="2" t="s">
        <v>311</v>
      </c>
      <c r="D81" s="2" t="s">
        <v>2140</v>
      </c>
      <c r="E81" s="3" t="s">
        <v>4</v>
      </c>
      <c r="F81" s="10" t="s">
        <v>312</v>
      </c>
      <c r="G81" s="2" t="s">
        <v>294</v>
      </c>
      <c r="H81" s="9" t="s">
        <v>108</v>
      </c>
      <c r="I81" s="9" t="s">
        <v>99</v>
      </c>
      <c r="J81" s="9" t="s">
        <v>109</v>
      </c>
      <c r="K81" s="9" t="s">
        <v>110</v>
      </c>
      <c r="L81" s="9" t="s">
        <v>110</v>
      </c>
      <c r="M81" s="9" t="s">
        <v>2007</v>
      </c>
      <c r="N81" s="9" t="s">
        <v>112</v>
      </c>
      <c r="O81" s="60">
        <v>40743</v>
      </c>
      <c r="P81" s="9">
        <v>5</v>
      </c>
      <c r="Q81" s="9">
        <v>9</v>
      </c>
      <c r="R81" s="9">
        <v>0</v>
      </c>
      <c r="S81" s="9">
        <v>50</v>
      </c>
      <c r="T81" s="9"/>
      <c r="U81" s="9">
        <v>3212</v>
      </c>
      <c r="V81" s="9"/>
      <c r="W81" s="73"/>
      <c r="X81" s="9">
        <v>144700.51</v>
      </c>
      <c r="Y81" s="40">
        <f t="shared" si="1"/>
        <v>137465.48000000001</v>
      </c>
      <c r="Z81" s="40">
        <v>7235.03</v>
      </c>
      <c r="AA81" s="9" t="s">
        <v>127</v>
      </c>
      <c r="AB81" s="9" t="s">
        <v>114</v>
      </c>
      <c r="AC81" s="9" t="s">
        <v>119</v>
      </c>
      <c r="AD81" s="3" t="s">
        <v>116</v>
      </c>
      <c r="AE81" s="9" t="s">
        <v>128</v>
      </c>
      <c r="AF81" s="3" t="s">
        <v>2008</v>
      </c>
      <c r="AG81" s="3" t="s">
        <v>2126</v>
      </c>
      <c r="AH81" s="9"/>
      <c r="AI81" s="9"/>
      <c r="AJ81" s="34">
        <v>44511</v>
      </c>
      <c r="AK81" s="3"/>
    </row>
    <row r="82" spans="1:37" s="15" customFormat="1" ht="12">
      <c r="A82" s="3">
        <v>80</v>
      </c>
      <c r="B82" s="8" t="s">
        <v>2141</v>
      </c>
      <c r="C82" s="2" t="s">
        <v>2142</v>
      </c>
      <c r="D82" s="2">
        <v>391130037</v>
      </c>
      <c r="E82" s="3" t="s">
        <v>4</v>
      </c>
      <c r="F82" s="10" t="s">
        <v>2143</v>
      </c>
      <c r="G82" s="2" t="s">
        <v>294</v>
      </c>
      <c r="H82" s="9" t="s">
        <v>110</v>
      </c>
      <c r="I82" s="9" t="s">
        <v>99</v>
      </c>
      <c r="J82" s="9" t="s">
        <v>109</v>
      </c>
      <c r="K82" s="9" t="s">
        <v>108</v>
      </c>
      <c r="L82" s="9" t="s">
        <v>108</v>
      </c>
      <c r="M82" s="9" t="s">
        <v>2007</v>
      </c>
      <c r="N82" s="9" t="s">
        <v>112</v>
      </c>
      <c r="O82" s="60">
        <v>39630</v>
      </c>
      <c r="P82" s="9">
        <v>5</v>
      </c>
      <c r="Q82" s="9">
        <v>12</v>
      </c>
      <c r="R82" s="9">
        <v>0</v>
      </c>
      <c r="S82" s="9">
        <v>50</v>
      </c>
      <c r="T82" s="9"/>
      <c r="U82" s="9" t="s">
        <v>130</v>
      </c>
      <c r="V82" s="9"/>
      <c r="W82" s="73"/>
      <c r="X82" s="9">
        <v>8979.91</v>
      </c>
      <c r="Y82" s="40">
        <f t="shared" si="1"/>
        <v>8530.91</v>
      </c>
      <c r="Z82" s="40">
        <v>449</v>
      </c>
      <c r="AA82" s="9" t="s">
        <v>127</v>
      </c>
      <c r="AB82" s="9" t="s">
        <v>114</v>
      </c>
      <c r="AC82" s="9" t="s">
        <v>119</v>
      </c>
      <c r="AD82" s="3" t="s">
        <v>116</v>
      </c>
      <c r="AE82" s="9"/>
      <c r="AF82" s="3" t="s">
        <v>2008</v>
      </c>
      <c r="AG82" s="3" t="s">
        <v>2126</v>
      </c>
      <c r="AH82" s="9"/>
      <c r="AI82" s="9"/>
      <c r="AJ82" s="34">
        <v>44518</v>
      </c>
      <c r="AK82" s="3">
        <f>110/1000</f>
        <v>0.11</v>
      </c>
    </row>
    <row r="83" spans="1:37" s="15" customFormat="1" ht="12">
      <c r="A83" s="3">
        <v>81</v>
      </c>
      <c r="B83" s="11" t="s">
        <v>313</v>
      </c>
      <c r="C83" s="2" t="s">
        <v>314</v>
      </c>
      <c r="D83" s="2" t="s">
        <v>2144</v>
      </c>
      <c r="E83" s="3" t="s">
        <v>4</v>
      </c>
      <c r="F83" s="10" t="s">
        <v>170</v>
      </c>
      <c r="G83" s="2" t="s">
        <v>294</v>
      </c>
      <c r="H83" s="9" t="s">
        <v>108</v>
      </c>
      <c r="I83" s="9" t="s">
        <v>99</v>
      </c>
      <c r="J83" s="9" t="s">
        <v>109</v>
      </c>
      <c r="K83" s="9" t="s">
        <v>108</v>
      </c>
      <c r="L83" s="9" t="s">
        <v>110</v>
      </c>
      <c r="M83" s="9" t="s">
        <v>2007</v>
      </c>
      <c r="N83" s="9" t="s">
        <v>112</v>
      </c>
      <c r="O83" s="60">
        <v>40641</v>
      </c>
      <c r="P83" s="9">
        <v>5</v>
      </c>
      <c r="Q83" s="9">
        <v>9</v>
      </c>
      <c r="R83" s="9">
        <v>0</v>
      </c>
      <c r="S83" s="9">
        <v>50</v>
      </c>
      <c r="T83" s="9"/>
      <c r="U83" s="9">
        <v>2532</v>
      </c>
      <c r="V83" s="9"/>
      <c r="W83" s="73"/>
      <c r="X83" s="9">
        <v>121170.69</v>
      </c>
      <c r="Y83" s="40">
        <f t="shared" si="1"/>
        <v>115112.16</v>
      </c>
      <c r="Z83" s="40">
        <v>6058.53</v>
      </c>
      <c r="AA83" s="9" t="s">
        <v>127</v>
      </c>
      <c r="AB83" s="9" t="s">
        <v>114</v>
      </c>
      <c r="AC83" s="9" t="s">
        <v>119</v>
      </c>
      <c r="AD83" s="3" t="s">
        <v>116</v>
      </c>
      <c r="AE83" s="9" t="s">
        <v>128</v>
      </c>
      <c r="AF83" s="3" t="s">
        <v>2008</v>
      </c>
      <c r="AG83" s="3" t="s">
        <v>2126</v>
      </c>
      <c r="AH83" s="9"/>
      <c r="AI83" s="9"/>
      <c r="AJ83" s="34">
        <v>44516</v>
      </c>
      <c r="AK83" s="3"/>
    </row>
    <row r="84" spans="1:37" s="15" customFormat="1" ht="12">
      <c r="A84" s="3">
        <v>82</v>
      </c>
      <c r="B84" s="8" t="s">
        <v>2145</v>
      </c>
      <c r="C84" s="2" t="s">
        <v>315</v>
      </c>
      <c r="D84" s="2" t="s">
        <v>2146</v>
      </c>
      <c r="E84" s="3" t="s">
        <v>4</v>
      </c>
      <c r="F84" s="10" t="s">
        <v>164</v>
      </c>
      <c r="G84" s="2" t="s">
        <v>294</v>
      </c>
      <c r="H84" s="9" t="s">
        <v>108</v>
      </c>
      <c r="I84" s="9" t="s">
        <v>99</v>
      </c>
      <c r="J84" s="9" t="s">
        <v>109</v>
      </c>
      <c r="K84" s="9" t="s">
        <v>110</v>
      </c>
      <c r="L84" s="9" t="s">
        <v>110</v>
      </c>
      <c r="M84" s="9" t="s">
        <v>2007</v>
      </c>
      <c r="N84" s="9" t="s">
        <v>112</v>
      </c>
      <c r="O84" s="60">
        <v>40410</v>
      </c>
      <c r="P84" s="9">
        <v>5</v>
      </c>
      <c r="Q84" s="9">
        <v>10</v>
      </c>
      <c r="R84" s="9">
        <v>0</v>
      </c>
      <c r="S84" s="9">
        <v>50</v>
      </c>
      <c r="T84" s="9"/>
      <c r="U84" s="9">
        <v>4788</v>
      </c>
      <c r="V84" s="9"/>
      <c r="W84" s="73"/>
      <c r="X84" s="9">
        <v>54417.29</v>
      </c>
      <c r="Y84" s="40">
        <f t="shared" si="1"/>
        <v>51696.43</v>
      </c>
      <c r="Z84" s="40">
        <v>2720.86</v>
      </c>
      <c r="AA84" s="9" t="s">
        <v>127</v>
      </c>
      <c r="AB84" s="9" t="s">
        <v>114</v>
      </c>
      <c r="AC84" s="9" t="s">
        <v>119</v>
      </c>
      <c r="AD84" s="3" t="s">
        <v>116</v>
      </c>
      <c r="AE84" s="9" t="s">
        <v>128</v>
      </c>
      <c r="AF84" s="3" t="s">
        <v>2008</v>
      </c>
      <c r="AG84" s="3" t="s">
        <v>2126</v>
      </c>
      <c r="AH84" s="9"/>
      <c r="AI84" s="9"/>
      <c r="AJ84" s="34">
        <v>44541</v>
      </c>
      <c r="AK84" s="3"/>
    </row>
    <row r="85" spans="1:37" s="15" customFormat="1" ht="12">
      <c r="A85" s="3">
        <v>83</v>
      </c>
      <c r="B85" s="8" t="s">
        <v>2147</v>
      </c>
      <c r="C85" s="2" t="s">
        <v>316</v>
      </c>
      <c r="D85" s="2">
        <v>391220320</v>
      </c>
      <c r="E85" s="3" t="s">
        <v>4</v>
      </c>
      <c r="F85" s="10" t="s">
        <v>162</v>
      </c>
      <c r="G85" s="2" t="s">
        <v>294</v>
      </c>
      <c r="H85" s="9" t="s">
        <v>108</v>
      </c>
      <c r="I85" s="9" t="s">
        <v>99</v>
      </c>
      <c r="J85" s="9" t="s">
        <v>109</v>
      </c>
      <c r="K85" s="9" t="s">
        <v>110</v>
      </c>
      <c r="L85" s="9" t="s">
        <v>110</v>
      </c>
      <c r="M85" s="9" t="s">
        <v>2007</v>
      </c>
      <c r="N85" s="9" t="s">
        <v>112</v>
      </c>
      <c r="O85" s="60">
        <v>40410</v>
      </c>
      <c r="P85" s="9">
        <v>5</v>
      </c>
      <c r="Q85" s="9">
        <v>10</v>
      </c>
      <c r="R85" s="9">
        <v>0</v>
      </c>
      <c r="S85" s="9">
        <v>50</v>
      </c>
      <c r="T85" s="9"/>
      <c r="U85" s="9">
        <v>2924</v>
      </c>
      <c r="V85" s="9"/>
      <c r="W85" s="73"/>
      <c r="X85" s="9">
        <v>109091</v>
      </c>
      <c r="Y85" s="40">
        <f t="shared" si="1"/>
        <v>103636.45</v>
      </c>
      <c r="Z85" s="40">
        <v>5454.55</v>
      </c>
      <c r="AA85" s="9" t="s">
        <v>127</v>
      </c>
      <c r="AB85" s="9" t="s">
        <v>114</v>
      </c>
      <c r="AC85" s="9" t="s">
        <v>119</v>
      </c>
      <c r="AD85" s="3" t="s">
        <v>116</v>
      </c>
      <c r="AE85" s="9" t="s">
        <v>128</v>
      </c>
      <c r="AF85" s="3" t="s">
        <v>2008</v>
      </c>
      <c r="AG85" s="3" t="s">
        <v>2126</v>
      </c>
      <c r="AH85" s="9"/>
      <c r="AI85" s="9"/>
      <c r="AJ85" s="34">
        <v>44566</v>
      </c>
      <c r="AK85" s="3"/>
    </row>
    <row r="86" spans="1:37" s="15" customFormat="1" ht="12">
      <c r="A86" s="3">
        <v>84</v>
      </c>
      <c r="B86" s="11" t="s">
        <v>317</v>
      </c>
      <c r="C86" s="2" t="s">
        <v>318</v>
      </c>
      <c r="D86" s="2" t="s">
        <v>2148</v>
      </c>
      <c r="E86" s="3" t="s">
        <v>4</v>
      </c>
      <c r="F86" s="10" t="s">
        <v>319</v>
      </c>
      <c r="G86" s="2" t="s">
        <v>294</v>
      </c>
      <c r="H86" s="9" t="s">
        <v>108</v>
      </c>
      <c r="I86" s="9" t="s">
        <v>99</v>
      </c>
      <c r="J86" s="9" t="s">
        <v>109</v>
      </c>
      <c r="K86" s="9" t="s">
        <v>108</v>
      </c>
      <c r="L86" s="9" t="s">
        <v>110</v>
      </c>
      <c r="M86" s="9" t="s">
        <v>2007</v>
      </c>
      <c r="N86" s="9" t="s">
        <v>112</v>
      </c>
      <c r="O86" s="60">
        <v>40434</v>
      </c>
      <c r="P86" s="9">
        <v>5</v>
      </c>
      <c r="Q86" s="9">
        <v>10</v>
      </c>
      <c r="R86" s="9">
        <v>0</v>
      </c>
      <c r="S86" s="9">
        <v>50</v>
      </c>
      <c r="T86" s="9"/>
      <c r="U86" s="9">
        <v>3320</v>
      </c>
      <c r="V86" s="9"/>
      <c r="W86" s="73"/>
      <c r="X86" s="9">
        <v>79395.759999999995</v>
      </c>
      <c r="Y86" s="40">
        <f t="shared" si="1"/>
        <v>75425.97</v>
      </c>
      <c r="Z86" s="40">
        <v>3969.79</v>
      </c>
      <c r="AA86" s="9" t="s">
        <v>127</v>
      </c>
      <c r="AB86" s="9" t="s">
        <v>114</v>
      </c>
      <c r="AC86" s="9" t="s">
        <v>119</v>
      </c>
      <c r="AD86" s="3" t="s">
        <v>116</v>
      </c>
      <c r="AE86" s="9" t="s">
        <v>128</v>
      </c>
      <c r="AF86" s="3" t="s">
        <v>2008</v>
      </c>
      <c r="AG86" s="3" t="s">
        <v>2126</v>
      </c>
      <c r="AH86" s="9"/>
      <c r="AI86" s="9"/>
      <c r="AJ86" s="34">
        <v>44510</v>
      </c>
      <c r="AK86" s="3"/>
    </row>
    <row r="87" spans="1:37" s="15" customFormat="1" ht="12">
      <c r="A87" s="3">
        <v>85</v>
      </c>
      <c r="B87" s="8" t="s">
        <v>2149</v>
      </c>
      <c r="C87" s="2" t="s">
        <v>2150</v>
      </c>
      <c r="D87" s="2" t="s">
        <v>320</v>
      </c>
      <c r="E87" s="3" t="s">
        <v>4</v>
      </c>
      <c r="F87" s="10" t="s">
        <v>321</v>
      </c>
      <c r="G87" s="2" t="s">
        <v>2151</v>
      </c>
      <c r="H87" s="9" t="s">
        <v>108</v>
      </c>
      <c r="I87" s="9" t="s">
        <v>99</v>
      </c>
      <c r="J87" s="9" t="s">
        <v>109</v>
      </c>
      <c r="K87" s="9" t="s">
        <v>108</v>
      </c>
      <c r="L87" s="9" t="s">
        <v>110</v>
      </c>
      <c r="M87" s="9" t="s">
        <v>2007</v>
      </c>
      <c r="N87" s="9" t="s">
        <v>112</v>
      </c>
      <c r="O87" s="60">
        <v>39987</v>
      </c>
      <c r="P87" s="9">
        <v>5</v>
      </c>
      <c r="Q87" s="9">
        <v>11</v>
      </c>
      <c r="R87" s="9">
        <v>0</v>
      </c>
      <c r="S87" s="9">
        <v>50</v>
      </c>
      <c r="T87" s="9"/>
      <c r="U87" s="9">
        <v>2816</v>
      </c>
      <c r="V87" s="9"/>
      <c r="W87" s="73"/>
      <c r="X87" s="9">
        <v>98290.6</v>
      </c>
      <c r="Y87" s="40">
        <f t="shared" si="1"/>
        <v>93376.07</v>
      </c>
      <c r="Z87" s="40">
        <v>4914.53</v>
      </c>
      <c r="AA87" s="9" t="s">
        <v>118</v>
      </c>
      <c r="AB87" s="9" t="s">
        <v>114</v>
      </c>
      <c r="AC87" s="9" t="s">
        <v>119</v>
      </c>
      <c r="AD87" s="3" t="s">
        <v>116</v>
      </c>
      <c r="AE87" s="9"/>
      <c r="AF87" s="3" t="s">
        <v>2008</v>
      </c>
      <c r="AG87" s="3" t="s">
        <v>2126</v>
      </c>
      <c r="AH87" s="9"/>
      <c r="AI87" s="9"/>
      <c r="AJ87" s="34">
        <v>44517</v>
      </c>
      <c r="AK87" s="3"/>
    </row>
    <row r="88" spans="1:37" s="15" customFormat="1" ht="12">
      <c r="A88" s="3">
        <v>86</v>
      </c>
      <c r="B88" s="8" t="s">
        <v>2152</v>
      </c>
      <c r="C88" s="2" t="s">
        <v>322</v>
      </c>
      <c r="D88" s="2" t="s">
        <v>2153</v>
      </c>
      <c r="E88" s="3" t="s">
        <v>4</v>
      </c>
      <c r="F88" s="10" t="s">
        <v>323</v>
      </c>
      <c r="G88" s="2" t="s">
        <v>294</v>
      </c>
      <c r="H88" s="9" t="s">
        <v>108</v>
      </c>
      <c r="I88" s="9" t="s">
        <v>99</v>
      </c>
      <c r="J88" s="9" t="s">
        <v>109</v>
      </c>
      <c r="K88" s="9" t="s">
        <v>108</v>
      </c>
      <c r="L88" s="9" t="s">
        <v>110</v>
      </c>
      <c r="M88" s="9" t="s">
        <v>2007</v>
      </c>
      <c r="N88" s="9" t="s">
        <v>112</v>
      </c>
      <c r="O88" s="60">
        <v>39987</v>
      </c>
      <c r="P88" s="9">
        <v>5</v>
      </c>
      <c r="Q88" s="9">
        <v>11</v>
      </c>
      <c r="R88" s="9">
        <v>0</v>
      </c>
      <c r="S88" s="9">
        <v>50</v>
      </c>
      <c r="T88" s="9"/>
      <c r="U88" s="9">
        <v>3212</v>
      </c>
      <c r="V88" s="9"/>
      <c r="W88" s="73"/>
      <c r="X88" s="9">
        <v>51282.05</v>
      </c>
      <c r="Y88" s="40">
        <f t="shared" si="1"/>
        <v>48717.950000000004</v>
      </c>
      <c r="Z88" s="40">
        <v>2564.1</v>
      </c>
      <c r="AA88" s="9" t="s">
        <v>118</v>
      </c>
      <c r="AB88" s="9" t="s">
        <v>114</v>
      </c>
      <c r="AC88" s="9" t="s">
        <v>119</v>
      </c>
      <c r="AD88" s="3" t="s">
        <v>116</v>
      </c>
      <c r="AE88" s="9"/>
      <c r="AF88" s="3" t="s">
        <v>2008</v>
      </c>
      <c r="AG88" s="3" t="s">
        <v>2126</v>
      </c>
      <c r="AH88" s="9"/>
      <c r="AI88" s="42"/>
      <c r="AJ88" s="36">
        <v>44513</v>
      </c>
      <c r="AK88" s="3"/>
    </row>
    <row r="89" spans="1:37" s="15" customFormat="1" ht="12">
      <c r="A89" s="3">
        <v>87</v>
      </c>
      <c r="B89" s="11" t="s">
        <v>324</v>
      </c>
      <c r="C89" s="2" t="s">
        <v>325</v>
      </c>
      <c r="D89" s="2" t="s">
        <v>2154</v>
      </c>
      <c r="E89" s="3" t="s">
        <v>4</v>
      </c>
      <c r="F89" s="10" t="s">
        <v>326</v>
      </c>
      <c r="G89" s="2" t="s">
        <v>294</v>
      </c>
      <c r="H89" s="9" t="s">
        <v>108</v>
      </c>
      <c r="I89" s="9" t="s">
        <v>99</v>
      </c>
      <c r="J89" s="9" t="s">
        <v>109</v>
      </c>
      <c r="K89" s="9" t="s">
        <v>108</v>
      </c>
      <c r="L89" s="9" t="s">
        <v>110</v>
      </c>
      <c r="M89" s="9" t="s">
        <v>2007</v>
      </c>
      <c r="N89" s="9" t="s">
        <v>112</v>
      </c>
      <c r="O89" s="60">
        <v>40210</v>
      </c>
      <c r="P89" s="9">
        <v>5</v>
      </c>
      <c r="Q89" s="9">
        <v>10</v>
      </c>
      <c r="R89" s="9">
        <v>0</v>
      </c>
      <c r="S89" s="9">
        <v>50</v>
      </c>
      <c r="T89" s="9"/>
      <c r="U89" s="9">
        <v>3084</v>
      </c>
      <c r="V89" s="9"/>
      <c r="W89" s="73"/>
      <c r="X89" s="9">
        <v>86427.17</v>
      </c>
      <c r="Y89" s="40">
        <f t="shared" si="1"/>
        <v>82105.81</v>
      </c>
      <c r="Z89" s="40">
        <v>4321.3599999999997</v>
      </c>
      <c r="AA89" s="9" t="s">
        <v>127</v>
      </c>
      <c r="AB89" s="9" t="s">
        <v>114</v>
      </c>
      <c r="AC89" s="9" t="s">
        <v>119</v>
      </c>
      <c r="AD89" s="3" t="s">
        <v>116</v>
      </c>
      <c r="AE89" s="9" t="s">
        <v>128</v>
      </c>
      <c r="AF89" s="3" t="s">
        <v>2008</v>
      </c>
      <c r="AG89" s="3" t="s">
        <v>2126</v>
      </c>
      <c r="AH89" s="9"/>
      <c r="AI89" s="9"/>
      <c r="AJ89" s="34">
        <v>44522</v>
      </c>
      <c r="AK89" s="3"/>
    </row>
    <row r="90" spans="1:37" s="15" customFormat="1" ht="12">
      <c r="A90" s="3">
        <v>88</v>
      </c>
      <c r="B90" s="11" t="s">
        <v>327</v>
      </c>
      <c r="C90" s="2" t="s">
        <v>328</v>
      </c>
      <c r="D90" s="2" t="s">
        <v>2155</v>
      </c>
      <c r="E90" s="3" t="s">
        <v>4</v>
      </c>
      <c r="F90" s="10" t="s">
        <v>329</v>
      </c>
      <c r="G90" s="2" t="s">
        <v>294</v>
      </c>
      <c r="H90" s="9" t="s">
        <v>108</v>
      </c>
      <c r="I90" s="9" t="s">
        <v>99</v>
      </c>
      <c r="J90" s="9" t="s">
        <v>109</v>
      </c>
      <c r="K90" s="9" t="s">
        <v>110</v>
      </c>
      <c r="L90" s="9" t="s">
        <v>108</v>
      </c>
      <c r="M90" s="9" t="s">
        <v>2007</v>
      </c>
      <c r="N90" s="9" t="s">
        <v>112</v>
      </c>
      <c r="O90" s="60">
        <v>40543</v>
      </c>
      <c r="P90" s="9">
        <v>5</v>
      </c>
      <c r="Q90" s="9">
        <v>10</v>
      </c>
      <c r="R90" s="9">
        <v>0</v>
      </c>
      <c r="S90" s="9">
        <v>50</v>
      </c>
      <c r="T90" s="9"/>
      <c r="U90" s="9">
        <v>2880</v>
      </c>
      <c r="V90" s="9"/>
      <c r="W90" s="73"/>
      <c r="X90" s="9">
        <v>92542.3</v>
      </c>
      <c r="Y90" s="40">
        <f t="shared" si="1"/>
        <v>87915.180000000008</v>
      </c>
      <c r="Z90" s="40">
        <v>4627.12</v>
      </c>
      <c r="AA90" s="9" t="s">
        <v>127</v>
      </c>
      <c r="AB90" s="9" t="s">
        <v>114</v>
      </c>
      <c r="AC90" s="9" t="s">
        <v>115</v>
      </c>
      <c r="AD90" s="3" t="s">
        <v>116</v>
      </c>
      <c r="AE90" s="9" t="s">
        <v>128</v>
      </c>
      <c r="AF90" s="3" t="s">
        <v>2008</v>
      </c>
      <c r="AG90" s="3" t="s">
        <v>2126</v>
      </c>
      <c r="AH90" s="9"/>
      <c r="AI90" s="9"/>
      <c r="AJ90" s="34">
        <v>44516</v>
      </c>
      <c r="AK90" s="3"/>
    </row>
    <row r="91" spans="1:37" s="15" customFormat="1" ht="12">
      <c r="A91" s="3">
        <v>89</v>
      </c>
      <c r="B91" s="8" t="s">
        <v>2156</v>
      </c>
      <c r="C91" s="2" t="s">
        <v>330</v>
      </c>
      <c r="D91" s="2" t="s">
        <v>2157</v>
      </c>
      <c r="E91" s="3" t="s">
        <v>4</v>
      </c>
      <c r="F91" s="10" t="s">
        <v>331</v>
      </c>
      <c r="G91" s="2" t="s">
        <v>294</v>
      </c>
      <c r="H91" s="9" t="s">
        <v>108</v>
      </c>
      <c r="I91" s="9" t="s">
        <v>99</v>
      </c>
      <c r="J91" s="9" t="s">
        <v>109</v>
      </c>
      <c r="K91" s="9" t="s">
        <v>110</v>
      </c>
      <c r="L91" s="9" t="s">
        <v>110</v>
      </c>
      <c r="M91" s="9" t="s">
        <v>2007</v>
      </c>
      <c r="N91" s="9" t="s">
        <v>112</v>
      </c>
      <c r="O91" s="60">
        <v>40179</v>
      </c>
      <c r="P91" s="9">
        <v>5</v>
      </c>
      <c r="Q91" s="9">
        <v>10</v>
      </c>
      <c r="R91" s="9">
        <v>0</v>
      </c>
      <c r="S91" s="9">
        <v>50</v>
      </c>
      <c r="T91" s="9"/>
      <c r="U91" s="9">
        <v>3032</v>
      </c>
      <c r="V91" s="9"/>
      <c r="W91" s="73"/>
      <c r="X91" s="9">
        <v>144822.88</v>
      </c>
      <c r="Y91" s="40">
        <f t="shared" si="1"/>
        <v>137581.74</v>
      </c>
      <c r="Z91" s="40">
        <v>7241.14</v>
      </c>
      <c r="AA91" s="9" t="s">
        <v>127</v>
      </c>
      <c r="AB91" s="9" t="s">
        <v>114</v>
      </c>
      <c r="AC91" s="9" t="s">
        <v>119</v>
      </c>
      <c r="AD91" s="3" t="s">
        <v>116</v>
      </c>
      <c r="AE91" s="9" t="s">
        <v>128</v>
      </c>
      <c r="AF91" s="3" t="s">
        <v>2008</v>
      </c>
      <c r="AG91" s="3" t="s">
        <v>2126</v>
      </c>
      <c r="AH91" s="9"/>
      <c r="AI91" s="9"/>
      <c r="AJ91" s="34">
        <v>44523</v>
      </c>
      <c r="AK91" s="3"/>
    </row>
    <row r="92" spans="1:37" s="15" customFormat="1" ht="12">
      <c r="A92" s="3">
        <v>90</v>
      </c>
      <c r="B92" s="11" t="s">
        <v>332</v>
      </c>
      <c r="C92" s="2" t="s">
        <v>333</v>
      </c>
      <c r="D92" s="2" t="s">
        <v>2158</v>
      </c>
      <c r="E92" s="3" t="s">
        <v>4</v>
      </c>
      <c r="F92" s="10" t="s">
        <v>334</v>
      </c>
      <c r="G92" s="2" t="s">
        <v>294</v>
      </c>
      <c r="H92" s="9" t="s">
        <v>108</v>
      </c>
      <c r="I92" s="9" t="s">
        <v>99</v>
      </c>
      <c r="J92" s="9" t="s">
        <v>109</v>
      </c>
      <c r="K92" s="9" t="s">
        <v>110</v>
      </c>
      <c r="L92" s="9" t="s">
        <v>110</v>
      </c>
      <c r="M92" s="9" t="s">
        <v>2007</v>
      </c>
      <c r="N92" s="9" t="s">
        <v>112</v>
      </c>
      <c r="O92" s="60">
        <v>40754</v>
      </c>
      <c r="P92" s="9">
        <v>5</v>
      </c>
      <c r="Q92" s="9">
        <v>9</v>
      </c>
      <c r="R92" s="9">
        <v>0</v>
      </c>
      <c r="S92" s="9">
        <v>50</v>
      </c>
      <c r="T92" s="9"/>
      <c r="U92" s="9">
        <v>3200</v>
      </c>
      <c r="V92" s="9"/>
      <c r="W92" s="73"/>
      <c r="X92" s="9">
        <v>103327.03</v>
      </c>
      <c r="Y92" s="40">
        <f t="shared" si="1"/>
        <v>98160.68</v>
      </c>
      <c r="Z92" s="40">
        <v>5166.3500000000004</v>
      </c>
      <c r="AA92" s="9" t="s">
        <v>127</v>
      </c>
      <c r="AB92" s="9" t="s">
        <v>114</v>
      </c>
      <c r="AC92" s="9" t="s">
        <v>119</v>
      </c>
      <c r="AD92" s="3" t="s">
        <v>116</v>
      </c>
      <c r="AE92" s="9" t="s">
        <v>128</v>
      </c>
      <c r="AF92" s="3" t="s">
        <v>2008</v>
      </c>
      <c r="AG92" s="3" t="s">
        <v>2126</v>
      </c>
      <c r="AH92" s="9"/>
      <c r="AI92" s="9"/>
      <c r="AJ92" s="34">
        <v>44536</v>
      </c>
      <c r="AK92" s="3"/>
    </row>
    <row r="93" spans="1:37" s="15" customFormat="1" ht="12">
      <c r="A93" s="3">
        <v>91</v>
      </c>
      <c r="B93" s="11" t="s">
        <v>335</v>
      </c>
      <c r="C93" s="2" t="s">
        <v>336</v>
      </c>
      <c r="D93" s="2" t="s">
        <v>2159</v>
      </c>
      <c r="E93" s="3" t="s">
        <v>4</v>
      </c>
      <c r="F93" s="10" t="s">
        <v>337</v>
      </c>
      <c r="G93" s="2" t="s">
        <v>294</v>
      </c>
      <c r="H93" s="9" t="s">
        <v>108</v>
      </c>
      <c r="I93" s="9" t="s">
        <v>99</v>
      </c>
      <c r="J93" s="9" t="s">
        <v>109</v>
      </c>
      <c r="K93" s="9" t="s">
        <v>110</v>
      </c>
      <c r="L93" s="9" t="s">
        <v>108</v>
      </c>
      <c r="M93" s="9" t="s">
        <v>2007</v>
      </c>
      <c r="N93" s="9" t="s">
        <v>112</v>
      </c>
      <c r="O93" s="60">
        <v>40179</v>
      </c>
      <c r="P93" s="9">
        <v>5</v>
      </c>
      <c r="Q93" s="9">
        <v>10</v>
      </c>
      <c r="R93" s="9">
        <v>0</v>
      </c>
      <c r="S93" s="9">
        <v>50</v>
      </c>
      <c r="T93" s="9"/>
      <c r="U93" s="9" t="s">
        <v>130</v>
      </c>
      <c r="V93" s="9"/>
      <c r="W93" s="73"/>
      <c r="X93" s="9">
        <v>123289.14</v>
      </c>
      <c r="Y93" s="40">
        <f t="shared" si="1"/>
        <v>117124.68</v>
      </c>
      <c r="Z93" s="40">
        <v>6164.46</v>
      </c>
      <c r="AA93" s="9" t="s">
        <v>127</v>
      </c>
      <c r="AB93" s="9" t="s">
        <v>114</v>
      </c>
      <c r="AC93" s="9" t="s">
        <v>119</v>
      </c>
      <c r="AD93" s="3" t="s">
        <v>116</v>
      </c>
      <c r="AE93" s="9" t="s">
        <v>128</v>
      </c>
      <c r="AF93" s="3" t="s">
        <v>2008</v>
      </c>
      <c r="AG93" s="3" t="s">
        <v>2126</v>
      </c>
      <c r="AH93" s="9"/>
      <c r="AI93" s="9"/>
      <c r="AJ93" s="34">
        <v>44519</v>
      </c>
      <c r="AK93" s="3">
        <v>3.8</v>
      </c>
    </row>
    <row r="94" spans="1:37" s="15" customFormat="1" ht="12">
      <c r="A94" s="3">
        <v>92</v>
      </c>
      <c r="B94" s="8" t="s">
        <v>2160</v>
      </c>
      <c r="C94" s="2" t="s">
        <v>338</v>
      </c>
      <c r="D94" s="2" t="s">
        <v>2161</v>
      </c>
      <c r="E94" s="3" t="s">
        <v>4</v>
      </c>
      <c r="F94" s="10" t="s">
        <v>339</v>
      </c>
      <c r="G94" s="2" t="s">
        <v>294</v>
      </c>
      <c r="H94" s="9" t="s">
        <v>108</v>
      </c>
      <c r="I94" s="9" t="s">
        <v>99</v>
      </c>
      <c r="J94" s="9" t="s">
        <v>109</v>
      </c>
      <c r="K94" s="9" t="s">
        <v>110</v>
      </c>
      <c r="L94" s="9" t="s">
        <v>108</v>
      </c>
      <c r="M94" s="9" t="s">
        <v>2007</v>
      </c>
      <c r="N94" s="9" t="s">
        <v>112</v>
      </c>
      <c r="O94" s="60">
        <v>40364</v>
      </c>
      <c r="P94" s="9">
        <v>5</v>
      </c>
      <c r="Q94" s="9">
        <v>10</v>
      </c>
      <c r="R94" s="9">
        <v>0</v>
      </c>
      <c r="S94" s="9">
        <v>50</v>
      </c>
      <c r="T94" s="9"/>
      <c r="U94" s="9" t="s">
        <v>130</v>
      </c>
      <c r="V94" s="9"/>
      <c r="W94" s="73"/>
      <c r="X94" s="9">
        <v>128498.95</v>
      </c>
      <c r="Y94" s="40">
        <f t="shared" si="1"/>
        <v>122074</v>
      </c>
      <c r="Z94" s="40">
        <v>6424.95</v>
      </c>
      <c r="AA94" s="9" t="s">
        <v>127</v>
      </c>
      <c r="AB94" s="9" t="s">
        <v>114</v>
      </c>
      <c r="AC94" s="9" t="s">
        <v>119</v>
      </c>
      <c r="AD94" s="3" t="s">
        <v>116</v>
      </c>
      <c r="AE94" s="9" t="s">
        <v>128</v>
      </c>
      <c r="AF94" s="3" t="s">
        <v>2008</v>
      </c>
      <c r="AG94" s="3" t="s">
        <v>2126</v>
      </c>
      <c r="AH94" s="9"/>
      <c r="AI94" s="9"/>
      <c r="AJ94" s="34">
        <v>44565</v>
      </c>
      <c r="AK94" s="3"/>
    </row>
    <row r="95" spans="1:37" s="15" customFormat="1" ht="12">
      <c r="A95" s="3">
        <v>93</v>
      </c>
      <c r="B95" s="8" t="s">
        <v>2162</v>
      </c>
      <c r="C95" s="2" t="s">
        <v>340</v>
      </c>
      <c r="D95" s="2" t="s">
        <v>2163</v>
      </c>
      <c r="E95" s="3" t="s">
        <v>4</v>
      </c>
      <c r="F95" s="10" t="s">
        <v>341</v>
      </c>
      <c r="G95" s="2" t="s">
        <v>294</v>
      </c>
      <c r="H95" s="9" t="s">
        <v>108</v>
      </c>
      <c r="I95" s="9" t="s">
        <v>99</v>
      </c>
      <c r="J95" s="9" t="s">
        <v>109</v>
      </c>
      <c r="K95" s="9" t="s">
        <v>110</v>
      </c>
      <c r="L95" s="9" t="s">
        <v>110</v>
      </c>
      <c r="M95" s="9" t="s">
        <v>2007</v>
      </c>
      <c r="N95" s="9" t="s">
        <v>112</v>
      </c>
      <c r="O95" s="60">
        <v>40410</v>
      </c>
      <c r="P95" s="9">
        <v>5</v>
      </c>
      <c r="Q95" s="9">
        <v>10</v>
      </c>
      <c r="R95" s="9">
        <v>0</v>
      </c>
      <c r="S95" s="9">
        <v>50</v>
      </c>
      <c r="T95" s="9"/>
      <c r="U95" s="9">
        <v>2980</v>
      </c>
      <c r="V95" s="9"/>
      <c r="W95" s="73"/>
      <c r="X95" s="9">
        <v>130463.94</v>
      </c>
      <c r="Y95" s="40">
        <f t="shared" si="1"/>
        <v>123940.74</v>
      </c>
      <c r="Z95" s="40">
        <v>6523.2</v>
      </c>
      <c r="AA95" s="9" t="s">
        <v>127</v>
      </c>
      <c r="AB95" s="9" t="s">
        <v>114</v>
      </c>
      <c r="AC95" s="9" t="s">
        <v>119</v>
      </c>
      <c r="AD95" s="3" t="s">
        <v>116</v>
      </c>
      <c r="AE95" s="9" t="s">
        <v>128</v>
      </c>
      <c r="AF95" s="3" t="s">
        <v>2008</v>
      </c>
      <c r="AG95" s="3" t="s">
        <v>2126</v>
      </c>
      <c r="AH95" s="9"/>
      <c r="AI95" s="9"/>
      <c r="AJ95" s="34">
        <v>44511</v>
      </c>
      <c r="AK95" s="3"/>
    </row>
    <row r="96" spans="1:37" s="15" customFormat="1" ht="12">
      <c r="A96" s="3">
        <v>94</v>
      </c>
      <c r="B96" s="8" t="s">
        <v>2164</v>
      </c>
      <c r="C96" s="2" t="s">
        <v>342</v>
      </c>
      <c r="D96" s="2" t="s">
        <v>2165</v>
      </c>
      <c r="E96" s="3" t="s">
        <v>4</v>
      </c>
      <c r="F96" s="10" t="s">
        <v>343</v>
      </c>
      <c r="G96" s="2" t="s">
        <v>294</v>
      </c>
      <c r="H96" s="9" t="s">
        <v>108</v>
      </c>
      <c r="I96" s="9" t="s">
        <v>99</v>
      </c>
      <c r="J96" s="9" t="s">
        <v>109</v>
      </c>
      <c r="K96" s="9" t="s">
        <v>108</v>
      </c>
      <c r="L96" s="9" t="s">
        <v>108</v>
      </c>
      <c r="M96" s="9" t="s">
        <v>2007</v>
      </c>
      <c r="N96" s="9" t="s">
        <v>112</v>
      </c>
      <c r="O96" s="60">
        <v>39174</v>
      </c>
      <c r="P96" s="9">
        <v>5</v>
      </c>
      <c r="Q96" s="9">
        <v>13</v>
      </c>
      <c r="R96" s="9">
        <v>0</v>
      </c>
      <c r="S96" s="9">
        <v>50</v>
      </c>
      <c r="T96" s="9"/>
      <c r="U96" s="9" t="s">
        <v>130</v>
      </c>
      <c r="V96" s="9"/>
      <c r="W96" s="73"/>
      <c r="X96" s="9">
        <v>139271.5</v>
      </c>
      <c r="Y96" s="40">
        <f t="shared" si="1"/>
        <v>132307.92000000001</v>
      </c>
      <c r="Z96" s="40">
        <v>6963.58</v>
      </c>
      <c r="AA96" s="9" t="s">
        <v>127</v>
      </c>
      <c r="AB96" s="9" t="s">
        <v>114</v>
      </c>
      <c r="AC96" s="9" t="s">
        <v>115</v>
      </c>
      <c r="AD96" s="3" t="s">
        <v>116</v>
      </c>
      <c r="AE96" s="9" t="s">
        <v>128</v>
      </c>
      <c r="AF96" s="3" t="s">
        <v>2008</v>
      </c>
      <c r="AG96" s="3" t="s">
        <v>2126</v>
      </c>
      <c r="AH96" s="9"/>
      <c r="AI96" s="9"/>
      <c r="AJ96" s="34">
        <v>44541</v>
      </c>
      <c r="AK96" s="3"/>
    </row>
    <row r="97" spans="1:37" s="15" customFormat="1" ht="12">
      <c r="A97" s="3">
        <v>95</v>
      </c>
      <c r="B97" s="8" t="s">
        <v>2166</v>
      </c>
      <c r="C97" s="2" t="s">
        <v>344</v>
      </c>
      <c r="D97" s="2" t="s">
        <v>2167</v>
      </c>
      <c r="E97" s="3" t="s">
        <v>4</v>
      </c>
      <c r="F97" s="10" t="s">
        <v>345</v>
      </c>
      <c r="G97" s="2" t="s">
        <v>294</v>
      </c>
      <c r="H97" s="9" t="s">
        <v>108</v>
      </c>
      <c r="I97" s="9" t="s">
        <v>99</v>
      </c>
      <c r="J97" s="9" t="s">
        <v>109</v>
      </c>
      <c r="K97" s="9" t="s">
        <v>108</v>
      </c>
      <c r="L97" s="9" t="s">
        <v>110</v>
      </c>
      <c r="M97" s="9" t="s">
        <v>2007</v>
      </c>
      <c r="N97" s="9" t="s">
        <v>112</v>
      </c>
      <c r="O97" s="60">
        <v>39174</v>
      </c>
      <c r="P97" s="9">
        <v>5</v>
      </c>
      <c r="Q97" s="9">
        <v>13</v>
      </c>
      <c r="R97" s="9">
        <v>0</v>
      </c>
      <c r="S97" s="9">
        <v>50</v>
      </c>
      <c r="T97" s="9"/>
      <c r="U97" s="9">
        <v>2620</v>
      </c>
      <c r="V97" s="9"/>
      <c r="W97" s="73"/>
      <c r="X97" s="9">
        <v>135633.67000000001</v>
      </c>
      <c r="Y97" s="40">
        <f t="shared" si="1"/>
        <v>128851.99000000002</v>
      </c>
      <c r="Z97" s="40">
        <v>6781.68</v>
      </c>
      <c r="AA97" s="9" t="s">
        <v>127</v>
      </c>
      <c r="AB97" s="9" t="s">
        <v>114</v>
      </c>
      <c r="AC97" s="9" t="s">
        <v>115</v>
      </c>
      <c r="AD97" s="3" t="s">
        <v>116</v>
      </c>
      <c r="AE97" s="9" t="s">
        <v>128</v>
      </c>
      <c r="AF97" s="3" t="s">
        <v>2008</v>
      </c>
      <c r="AG97" s="3" t="s">
        <v>2126</v>
      </c>
      <c r="AH97" s="9"/>
      <c r="AI97" s="9"/>
      <c r="AJ97" s="34">
        <v>44538</v>
      </c>
      <c r="AK97" s="3"/>
    </row>
    <row r="98" spans="1:37" s="15" customFormat="1" ht="12">
      <c r="A98" s="3">
        <v>96</v>
      </c>
      <c r="B98" s="8" t="s">
        <v>2168</v>
      </c>
      <c r="C98" s="2" t="s">
        <v>346</v>
      </c>
      <c r="D98" s="2">
        <v>391220258</v>
      </c>
      <c r="E98" s="3" t="s">
        <v>4</v>
      </c>
      <c r="F98" s="10" t="s">
        <v>347</v>
      </c>
      <c r="G98" s="2" t="s">
        <v>294</v>
      </c>
      <c r="H98" s="9" t="s">
        <v>108</v>
      </c>
      <c r="I98" s="9" t="s">
        <v>99</v>
      </c>
      <c r="J98" s="9" t="s">
        <v>109</v>
      </c>
      <c r="K98" s="9" t="s">
        <v>110</v>
      </c>
      <c r="L98" s="9" t="s">
        <v>110</v>
      </c>
      <c r="M98" s="9" t="s">
        <v>2007</v>
      </c>
      <c r="N98" s="9" t="s">
        <v>112</v>
      </c>
      <c r="O98" s="60">
        <v>40754</v>
      </c>
      <c r="P98" s="9">
        <v>5</v>
      </c>
      <c r="Q98" s="9">
        <v>9</v>
      </c>
      <c r="R98" s="9">
        <v>0</v>
      </c>
      <c r="S98" s="9">
        <v>50</v>
      </c>
      <c r="T98" s="9"/>
      <c r="U98" s="9">
        <v>3200</v>
      </c>
      <c r="V98" s="9"/>
      <c r="W98" s="73"/>
      <c r="X98" s="9">
        <v>133022.19</v>
      </c>
      <c r="Y98" s="40">
        <f t="shared" si="1"/>
        <v>126371.08</v>
      </c>
      <c r="Z98" s="40">
        <v>6651.11</v>
      </c>
      <c r="AA98" s="9" t="s">
        <v>127</v>
      </c>
      <c r="AB98" s="9" t="s">
        <v>114</v>
      </c>
      <c r="AC98" s="9" t="s">
        <v>119</v>
      </c>
      <c r="AD98" s="3" t="s">
        <v>116</v>
      </c>
      <c r="AE98" s="9" t="s">
        <v>128</v>
      </c>
      <c r="AF98" s="3" t="s">
        <v>2008</v>
      </c>
      <c r="AG98" s="3" t="s">
        <v>2126</v>
      </c>
      <c r="AH98" s="9"/>
      <c r="AI98" s="9"/>
      <c r="AJ98" s="34">
        <v>44524</v>
      </c>
      <c r="AK98" s="3"/>
    </row>
    <row r="99" spans="1:37" s="15" customFormat="1" ht="12">
      <c r="A99" s="3">
        <v>97</v>
      </c>
      <c r="B99" s="11" t="s">
        <v>2169</v>
      </c>
      <c r="C99" s="2" t="s">
        <v>348</v>
      </c>
      <c r="D99" s="2" t="s">
        <v>2170</v>
      </c>
      <c r="E99" s="3" t="s">
        <v>4</v>
      </c>
      <c r="F99" s="10" t="s">
        <v>349</v>
      </c>
      <c r="G99" s="2" t="s">
        <v>294</v>
      </c>
      <c r="H99" s="9" t="s">
        <v>108</v>
      </c>
      <c r="I99" s="9" t="s">
        <v>99</v>
      </c>
      <c r="J99" s="9" t="s">
        <v>109</v>
      </c>
      <c r="K99" s="9" t="s">
        <v>110</v>
      </c>
      <c r="L99" s="9" t="s">
        <v>110</v>
      </c>
      <c r="M99" s="9" t="s">
        <v>2007</v>
      </c>
      <c r="N99" s="9" t="s">
        <v>112</v>
      </c>
      <c r="O99" s="60">
        <v>40179</v>
      </c>
      <c r="P99" s="9">
        <v>5</v>
      </c>
      <c r="Q99" s="9">
        <v>10</v>
      </c>
      <c r="R99" s="9">
        <v>0</v>
      </c>
      <c r="S99" s="9">
        <v>50</v>
      </c>
      <c r="T99" s="9"/>
      <c r="U99" s="9">
        <v>2980</v>
      </c>
      <c r="V99" s="9"/>
      <c r="W99" s="73"/>
      <c r="X99" s="9">
        <v>126495.73</v>
      </c>
      <c r="Y99" s="40">
        <f t="shared" si="1"/>
        <v>120170.94</v>
      </c>
      <c r="Z99" s="40">
        <v>6324.79</v>
      </c>
      <c r="AA99" s="9" t="s">
        <v>118</v>
      </c>
      <c r="AB99" s="9" t="s">
        <v>114</v>
      </c>
      <c r="AC99" s="9" t="s">
        <v>119</v>
      </c>
      <c r="AD99" s="3" t="s">
        <v>116</v>
      </c>
      <c r="AE99" s="9" t="s">
        <v>128</v>
      </c>
      <c r="AF99" s="3" t="s">
        <v>2008</v>
      </c>
      <c r="AG99" s="3" t="s">
        <v>2126</v>
      </c>
      <c r="AH99" s="9"/>
      <c r="AI99" s="9"/>
      <c r="AJ99" s="34">
        <v>44526</v>
      </c>
      <c r="AK99" s="3"/>
    </row>
    <row r="100" spans="1:37" s="15" customFormat="1" ht="12">
      <c r="A100" s="3">
        <v>98</v>
      </c>
      <c r="B100" s="8" t="s">
        <v>2171</v>
      </c>
      <c r="C100" s="2" t="s">
        <v>2172</v>
      </c>
      <c r="D100" s="2" t="s">
        <v>2173</v>
      </c>
      <c r="E100" s="3" t="s">
        <v>4</v>
      </c>
      <c r="F100" s="10" t="s">
        <v>350</v>
      </c>
      <c r="G100" s="2" t="s">
        <v>294</v>
      </c>
      <c r="H100" s="9" t="s">
        <v>108</v>
      </c>
      <c r="I100" s="9" t="s">
        <v>99</v>
      </c>
      <c r="J100" s="9" t="s">
        <v>109</v>
      </c>
      <c r="K100" s="9" t="s">
        <v>110</v>
      </c>
      <c r="L100" s="9" t="s">
        <v>110</v>
      </c>
      <c r="M100" s="9" t="s">
        <v>2007</v>
      </c>
      <c r="N100" s="9" t="s">
        <v>112</v>
      </c>
      <c r="O100" s="60">
        <v>40179</v>
      </c>
      <c r="P100" s="9">
        <v>5</v>
      </c>
      <c r="Q100" s="9">
        <v>10</v>
      </c>
      <c r="R100" s="9">
        <v>0</v>
      </c>
      <c r="S100" s="9">
        <v>50</v>
      </c>
      <c r="T100" s="9"/>
      <c r="U100" s="9"/>
      <c r="V100" s="9"/>
      <c r="W100" s="73"/>
      <c r="X100" s="9">
        <v>81196.58</v>
      </c>
      <c r="Y100" s="40">
        <f t="shared" si="1"/>
        <v>77136.75</v>
      </c>
      <c r="Z100" s="40">
        <v>4059.83</v>
      </c>
      <c r="AA100" s="9" t="s">
        <v>118</v>
      </c>
      <c r="AB100" s="9" t="s">
        <v>114</v>
      </c>
      <c r="AC100" s="9" t="s">
        <v>115</v>
      </c>
      <c r="AD100" s="3" t="s">
        <v>116</v>
      </c>
      <c r="AE100" s="9" t="s">
        <v>128</v>
      </c>
      <c r="AF100" s="3" t="s">
        <v>2008</v>
      </c>
      <c r="AG100" s="3" t="s">
        <v>2126</v>
      </c>
      <c r="AH100" s="9"/>
      <c r="AI100" s="9"/>
      <c r="AJ100" s="34">
        <v>44539</v>
      </c>
      <c r="AK100" s="3"/>
    </row>
    <row r="101" spans="1:37" s="15" customFormat="1" ht="12">
      <c r="A101" s="3">
        <v>99</v>
      </c>
      <c r="B101" s="8" t="s">
        <v>2174</v>
      </c>
      <c r="C101" s="2" t="s">
        <v>351</v>
      </c>
      <c r="D101" s="2" t="s">
        <v>2175</v>
      </c>
      <c r="E101" s="3" t="s">
        <v>4</v>
      </c>
      <c r="F101" s="10" t="s">
        <v>352</v>
      </c>
      <c r="G101" s="2" t="s">
        <v>294</v>
      </c>
      <c r="H101" s="9" t="s">
        <v>108</v>
      </c>
      <c r="I101" s="9" t="s">
        <v>99</v>
      </c>
      <c r="J101" s="9" t="s">
        <v>109</v>
      </c>
      <c r="K101" s="9" t="s">
        <v>110</v>
      </c>
      <c r="L101" s="9" t="s">
        <v>110</v>
      </c>
      <c r="M101" s="9" t="s">
        <v>2007</v>
      </c>
      <c r="N101" s="9" t="s">
        <v>112</v>
      </c>
      <c r="O101" s="60">
        <v>40179</v>
      </c>
      <c r="P101" s="9">
        <v>5</v>
      </c>
      <c r="Q101" s="9">
        <v>10</v>
      </c>
      <c r="R101" s="9">
        <v>0</v>
      </c>
      <c r="S101" s="9">
        <v>50</v>
      </c>
      <c r="T101" s="9"/>
      <c r="U101" s="9">
        <v>2532</v>
      </c>
      <c r="V101" s="9"/>
      <c r="W101" s="73"/>
      <c r="X101" s="9">
        <v>123076.92</v>
      </c>
      <c r="Y101" s="40">
        <f t="shared" si="1"/>
        <v>116923.06999999999</v>
      </c>
      <c r="Z101" s="40">
        <v>6153.85</v>
      </c>
      <c r="AA101" s="9" t="s">
        <v>118</v>
      </c>
      <c r="AB101" s="9" t="s">
        <v>114</v>
      </c>
      <c r="AC101" s="9" t="s">
        <v>119</v>
      </c>
      <c r="AD101" s="3" t="s">
        <v>116</v>
      </c>
      <c r="AE101" s="9" t="s">
        <v>128</v>
      </c>
      <c r="AF101" s="3" t="s">
        <v>2008</v>
      </c>
      <c r="AG101" s="3" t="s">
        <v>2126</v>
      </c>
      <c r="AH101" s="9"/>
      <c r="AI101" s="9"/>
      <c r="AJ101" s="34">
        <v>44525</v>
      </c>
      <c r="AK101" s="3"/>
    </row>
    <row r="102" spans="1:37" s="15" customFormat="1" ht="12">
      <c r="A102" s="3">
        <v>100</v>
      </c>
      <c r="B102" s="8" t="s">
        <v>353</v>
      </c>
      <c r="C102" s="2" t="s">
        <v>354</v>
      </c>
      <c r="D102" s="2" t="s">
        <v>2176</v>
      </c>
      <c r="E102" s="3" t="s">
        <v>4</v>
      </c>
      <c r="F102" s="10" t="s">
        <v>355</v>
      </c>
      <c r="G102" s="2" t="s">
        <v>294</v>
      </c>
      <c r="H102" s="9" t="s">
        <v>110</v>
      </c>
      <c r="I102" s="9" t="s">
        <v>98</v>
      </c>
      <c r="J102" s="9" t="s">
        <v>297</v>
      </c>
      <c r="K102" s="9" t="s">
        <v>130</v>
      </c>
      <c r="L102" s="9" t="s">
        <v>110</v>
      </c>
      <c r="M102" s="9" t="s">
        <v>2129</v>
      </c>
      <c r="N102" s="9" t="s">
        <v>112</v>
      </c>
      <c r="O102" s="60">
        <v>40022</v>
      </c>
      <c r="P102" s="9">
        <v>5</v>
      </c>
      <c r="Q102" s="9">
        <v>11</v>
      </c>
      <c r="R102" s="9">
        <v>0</v>
      </c>
      <c r="S102" s="9">
        <v>50</v>
      </c>
      <c r="T102" s="9"/>
      <c r="U102" s="9">
        <v>3896</v>
      </c>
      <c r="V102" s="9"/>
      <c r="W102" s="73"/>
      <c r="X102" s="9">
        <v>170940.17</v>
      </c>
      <c r="Y102" s="40">
        <f t="shared" si="1"/>
        <v>162393.16</v>
      </c>
      <c r="Z102" s="40">
        <v>8547.01</v>
      </c>
      <c r="AA102" s="9" t="s">
        <v>118</v>
      </c>
      <c r="AB102" s="9" t="s">
        <v>114</v>
      </c>
      <c r="AC102" s="9" t="s">
        <v>119</v>
      </c>
      <c r="AD102" s="3" t="s">
        <v>116</v>
      </c>
      <c r="AE102" s="9" t="s">
        <v>120</v>
      </c>
      <c r="AF102" s="3" t="s">
        <v>2008</v>
      </c>
      <c r="AG102" s="3" t="s">
        <v>2126</v>
      </c>
      <c r="AH102" s="9"/>
      <c r="AI102" s="9"/>
      <c r="AJ102" s="34">
        <v>44550</v>
      </c>
      <c r="AK102" s="3"/>
    </row>
    <row r="103" spans="1:37" s="15" customFormat="1" ht="12">
      <c r="A103" s="3">
        <v>101</v>
      </c>
      <c r="B103" s="11" t="s">
        <v>356</v>
      </c>
      <c r="C103" s="2" t="s">
        <v>2177</v>
      </c>
      <c r="D103" s="2" t="s">
        <v>2176</v>
      </c>
      <c r="E103" s="3" t="s">
        <v>4</v>
      </c>
      <c r="F103" s="10" t="s">
        <v>357</v>
      </c>
      <c r="G103" s="2" t="s">
        <v>294</v>
      </c>
      <c r="H103" s="9" t="s">
        <v>110</v>
      </c>
      <c r="I103" s="9" t="s">
        <v>98</v>
      </c>
      <c r="J103" s="9" t="s">
        <v>297</v>
      </c>
      <c r="K103" s="9" t="s">
        <v>110</v>
      </c>
      <c r="L103" s="9" t="s">
        <v>110</v>
      </c>
      <c r="M103" s="9" t="s">
        <v>2129</v>
      </c>
      <c r="N103" s="9" t="s">
        <v>112</v>
      </c>
      <c r="O103" s="60">
        <v>39951</v>
      </c>
      <c r="P103" s="9">
        <v>5</v>
      </c>
      <c r="Q103" s="9">
        <v>11</v>
      </c>
      <c r="R103" s="9">
        <v>0</v>
      </c>
      <c r="S103" s="9">
        <v>50</v>
      </c>
      <c r="T103" s="9"/>
      <c r="U103" s="9">
        <v>3032</v>
      </c>
      <c r="V103" s="9"/>
      <c r="W103" s="73"/>
      <c r="X103" s="9">
        <v>170940.17</v>
      </c>
      <c r="Y103" s="40">
        <f t="shared" si="1"/>
        <v>162393.16</v>
      </c>
      <c r="Z103" s="40">
        <v>8547.01</v>
      </c>
      <c r="AA103" s="9" t="s">
        <v>118</v>
      </c>
      <c r="AB103" s="9" t="s">
        <v>114</v>
      </c>
      <c r="AC103" s="9" t="s">
        <v>119</v>
      </c>
      <c r="AD103" s="3" t="s">
        <v>116</v>
      </c>
      <c r="AE103" s="9" t="s">
        <v>120</v>
      </c>
      <c r="AF103" s="3" t="s">
        <v>2008</v>
      </c>
      <c r="AG103" s="3" t="s">
        <v>2126</v>
      </c>
      <c r="AH103" s="9"/>
      <c r="AI103" s="42"/>
      <c r="AJ103" s="36">
        <v>44563</v>
      </c>
      <c r="AK103" s="3"/>
    </row>
    <row r="104" spans="1:37" s="15" customFormat="1" ht="12">
      <c r="A104" s="3">
        <v>102</v>
      </c>
      <c r="B104" s="11" t="s">
        <v>358</v>
      </c>
      <c r="C104" s="2" t="s">
        <v>359</v>
      </c>
      <c r="D104" s="2" t="s">
        <v>2176</v>
      </c>
      <c r="E104" s="3" t="s">
        <v>4</v>
      </c>
      <c r="F104" s="10" t="s">
        <v>360</v>
      </c>
      <c r="G104" s="2" t="s">
        <v>294</v>
      </c>
      <c r="H104" s="9" t="s">
        <v>110</v>
      </c>
      <c r="I104" s="9" t="s">
        <v>98</v>
      </c>
      <c r="J104" s="9" t="s">
        <v>297</v>
      </c>
      <c r="K104" s="9" t="s">
        <v>130</v>
      </c>
      <c r="L104" s="9" t="s">
        <v>110</v>
      </c>
      <c r="M104" s="9" t="s">
        <v>2129</v>
      </c>
      <c r="N104" s="9" t="s">
        <v>112</v>
      </c>
      <c r="O104" s="60">
        <v>40410</v>
      </c>
      <c r="P104" s="9">
        <v>5</v>
      </c>
      <c r="Q104" s="9">
        <v>10</v>
      </c>
      <c r="R104" s="9">
        <v>0</v>
      </c>
      <c r="S104" s="9">
        <v>50</v>
      </c>
      <c r="T104" s="9"/>
      <c r="U104" s="9">
        <v>3032</v>
      </c>
      <c r="V104" s="9"/>
      <c r="W104" s="73"/>
      <c r="X104" s="9">
        <v>153846.15</v>
      </c>
      <c r="Y104" s="40">
        <f t="shared" si="1"/>
        <v>146153.84</v>
      </c>
      <c r="Z104" s="40">
        <v>7692.31</v>
      </c>
      <c r="AA104" s="9" t="s">
        <v>118</v>
      </c>
      <c r="AB104" s="9" t="s">
        <v>114</v>
      </c>
      <c r="AC104" s="9" t="s">
        <v>119</v>
      </c>
      <c r="AD104" s="3" t="s">
        <v>116</v>
      </c>
      <c r="AE104" s="9" t="s">
        <v>120</v>
      </c>
      <c r="AF104" s="3" t="s">
        <v>2008</v>
      </c>
      <c r="AG104" s="3" t="s">
        <v>2126</v>
      </c>
      <c r="AH104" s="9"/>
      <c r="AI104" s="9"/>
      <c r="AJ104" s="36">
        <v>44563</v>
      </c>
      <c r="AK104" s="3"/>
    </row>
    <row r="105" spans="1:37" s="15" customFormat="1" ht="12">
      <c r="A105" s="3">
        <v>103</v>
      </c>
      <c r="B105" s="11" t="s">
        <v>361</v>
      </c>
      <c r="C105" s="2" t="s">
        <v>362</v>
      </c>
      <c r="D105" s="2" t="s">
        <v>363</v>
      </c>
      <c r="E105" s="3" t="s">
        <v>4</v>
      </c>
      <c r="F105" s="10" t="s">
        <v>364</v>
      </c>
      <c r="G105" s="2" t="s">
        <v>294</v>
      </c>
      <c r="H105" s="9" t="s">
        <v>110</v>
      </c>
      <c r="I105" s="9" t="s">
        <v>98</v>
      </c>
      <c r="J105" s="9" t="s">
        <v>297</v>
      </c>
      <c r="K105" s="9" t="s">
        <v>110</v>
      </c>
      <c r="L105" s="9" t="s">
        <v>110</v>
      </c>
      <c r="M105" s="9" t="s">
        <v>2129</v>
      </c>
      <c r="N105" s="9" t="s">
        <v>112</v>
      </c>
      <c r="O105" s="60">
        <v>40346</v>
      </c>
      <c r="P105" s="9">
        <v>5</v>
      </c>
      <c r="Q105" s="9">
        <v>10</v>
      </c>
      <c r="R105" s="9">
        <v>0</v>
      </c>
      <c r="S105" s="9">
        <v>50</v>
      </c>
      <c r="T105" s="9"/>
      <c r="U105" s="9">
        <v>3200</v>
      </c>
      <c r="V105" s="9"/>
      <c r="W105" s="73"/>
      <c r="X105" s="9">
        <v>153846.15</v>
      </c>
      <c r="Y105" s="40">
        <f t="shared" si="1"/>
        <v>146153.84</v>
      </c>
      <c r="Z105" s="40">
        <v>7692.31</v>
      </c>
      <c r="AA105" s="9" t="s">
        <v>118</v>
      </c>
      <c r="AB105" s="9" t="s">
        <v>114</v>
      </c>
      <c r="AC105" s="9" t="s">
        <v>119</v>
      </c>
      <c r="AD105" s="3" t="s">
        <v>116</v>
      </c>
      <c r="AE105" s="9" t="s">
        <v>120</v>
      </c>
      <c r="AF105" s="3" t="s">
        <v>2008</v>
      </c>
      <c r="AG105" s="3" t="s">
        <v>2126</v>
      </c>
      <c r="AH105" s="9"/>
      <c r="AI105" s="9"/>
      <c r="AJ105" s="34">
        <v>44546</v>
      </c>
      <c r="AK105" s="3"/>
    </row>
    <row r="106" spans="1:37" s="15" customFormat="1" ht="12">
      <c r="A106" s="3">
        <v>104</v>
      </c>
      <c r="B106" s="11" t="s">
        <v>365</v>
      </c>
      <c r="C106" s="2" t="s">
        <v>366</v>
      </c>
      <c r="D106" s="2" t="s">
        <v>2178</v>
      </c>
      <c r="E106" s="3" t="s">
        <v>4</v>
      </c>
      <c r="F106" s="10" t="s">
        <v>367</v>
      </c>
      <c r="G106" s="2" t="s">
        <v>294</v>
      </c>
      <c r="H106" s="9" t="s">
        <v>108</v>
      </c>
      <c r="I106" s="9" t="s">
        <v>99</v>
      </c>
      <c r="J106" s="9" t="s">
        <v>109</v>
      </c>
      <c r="K106" s="9" t="s">
        <v>110</v>
      </c>
      <c r="L106" s="9" t="s">
        <v>108</v>
      </c>
      <c r="M106" s="9" t="s">
        <v>2179</v>
      </c>
      <c r="N106" s="9" t="s">
        <v>112</v>
      </c>
      <c r="O106" s="60">
        <v>40669</v>
      </c>
      <c r="P106" s="9">
        <v>5</v>
      </c>
      <c r="Q106" s="9">
        <v>9</v>
      </c>
      <c r="R106" s="9">
        <v>0</v>
      </c>
      <c r="S106" s="9">
        <v>50</v>
      </c>
      <c r="T106" s="9"/>
      <c r="U106" s="9" t="s">
        <v>130</v>
      </c>
      <c r="V106" s="9"/>
      <c r="W106" s="73"/>
      <c r="X106" s="9">
        <v>128205.13</v>
      </c>
      <c r="Y106" s="40">
        <f t="shared" si="1"/>
        <v>121794.87000000001</v>
      </c>
      <c r="Z106" s="40">
        <v>6410.26</v>
      </c>
      <c r="AA106" s="9" t="s">
        <v>118</v>
      </c>
      <c r="AB106" s="9" t="s">
        <v>114</v>
      </c>
      <c r="AC106" s="9" t="s">
        <v>119</v>
      </c>
      <c r="AD106" s="3" t="s">
        <v>116</v>
      </c>
      <c r="AE106" s="9" t="s">
        <v>128</v>
      </c>
      <c r="AF106" s="3" t="s">
        <v>2180</v>
      </c>
      <c r="AG106" s="3" t="s">
        <v>2181</v>
      </c>
      <c r="AH106" s="9"/>
      <c r="AI106" s="9"/>
      <c r="AJ106" s="34">
        <v>44518</v>
      </c>
      <c r="AK106" s="3"/>
    </row>
    <row r="107" spans="1:37" s="15" customFormat="1" ht="12">
      <c r="A107" s="3">
        <v>105</v>
      </c>
      <c r="B107" s="8" t="s">
        <v>2182</v>
      </c>
      <c r="C107" s="2" t="s">
        <v>368</v>
      </c>
      <c r="D107" s="2" t="s">
        <v>2183</v>
      </c>
      <c r="E107" s="3" t="s">
        <v>4</v>
      </c>
      <c r="F107" s="10" t="s">
        <v>369</v>
      </c>
      <c r="G107" s="2" t="s">
        <v>294</v>
      </c>
      <c r="H107" s="9" t="s">
        <v>108</v>
      </c>
      <c r="I107" s="9" t="s">
        <v>99</v>
      </c>
      <c r="J107" s="9" t="s">
        <v>109</v>
      </c>
      <c r="K107" s="9" t="s">
        <v>108</v>
      </c>
      <c r="L107" s="9" t="s">
        <v>110</v>
      </c>
      <c r="M107" s="9" t="s">
        <v>2179</v>
      </c>
      <c r="N107" s="9" t="s">
        <v>112</v>
      </c>
      <c r="O107" s="60">
        <v>40179</v>
      </c>
      <c r="P107" s="9">
        <v>5</v>
      </c>
      <c r="Q107" s="9">
        <v>10</v>
      </c>
      <c r="R107" s="9">
        <v>0</v>
      </c>
      <c r="S107" s="9">
        <v>50</v>
      </c>
      <c r="T107" s="9"/>
      <c r="U107" s="9">
        <v>2940</v>
      </c>
      <c r="V107" s="9"/>
      <c r="W107" s="73"/>
      <c r="X107" s="9">
        <v>136752.14000000001</v>
      </c>
      <c r="Y107" s="40">
        <f t="shared" si="1"/>
        <v>129914.53000000001</v>
      </c>
      <c r="Z107" s="40">
        <v>6837.61</v>
      </c>
      <c r="AA107" s="9" t="s">
        <v>118</v>
      </c>
      <c r="AB107" s="9" t="s">
        <v>114</v>
      </c>
      <c r="AC107" s="9" t="s">
        <v>119</v>
      </c>
      <c r="AD107" s="3" t="s">
        <v>116</v>
      </c>
      <c r="AE107" s="9" t="s">
        <v>128</v>
      </c>
      <c r="AF107" s="3" t="s">
        <v>2180</v>
      </c>
      <c r="AG107" s="3" t="s">
        <v>2181</v>
      </c>
      <c r="AH107" s="9"/>
      <c r="AI107" s="9"/>
      <c r="AJ107" s="34">
        <v>44520</v>
      </c>
      <c r="AK107" s="3"/>
    </row>
    <row r="108" spans="1:37" s="15" customFormat="1" ht="12">
      <c r="A108" s="3">
        <v>106</v>
      </c>
      <c r="B108" s="11" t="s">
        <v>370</v>
      </c>
      <c r="C108" s="2" t="s">
        <v>371</v>
      </c>
      <c r="D108" s="2" t="s">
        <v>2184</v>
      </c>
      <c r="E108" s="3" t="s">
        <v>4</v>
      </c>
      <c r="F108" s="10" t="s">
        <v>372</v>
      </c>
      <c r="G108" s="2" t="s">
        <v>294</v>
      </c>
      <c r="H108" s="9" t="s">
        <v>108</v>
      </c>
      <c r="I108" s="9" t="s">
        <v>98</v>
      </c>
      <c r="J108" s="9" t="s">
        <v>297</v>
      </c>
      <c r="K108" s="9" t="s">
        <v>110</v>
      </c>
      <c r="L108" s="9" t="s">
        <v>110</v>
      </c>
      <c r="M108" s="9" t="s">
        <v>2179</v>
      </c>
      <c r="N108" s="9" t="s">
        <v>112</v>
      </c>
      <c r="O108" s="60">
        <v>40389</v>
      </c>
      <c r="P108" s="9">
        <v>5</v>
      </c>
      <c r="Q108" s="9">
        <v>10</v>
      </c>
      <c r="R108" s="9">
        <v>0</v>
      </c>
      <c r="S108" s="9">
        <v>50</v>
      </c>
      <c r="T108" s="9"/>
      <c r="U108" s="9">
        <v>2980</v>
      </c>
      <c r="V108" s="9"/>
      <c r="W108" s="73"/>
      <c r="X108" s="9">
        <v>143589.74</v>
      </c>
      <c r="Y108" s="40">
        <f t="shared" si="1"/>
        <v>136410.25</v>
      </c>
      <c r="Z108" s="40">
        <v>7179.49</v>
      </c>
      <c r="AA108" s="9" t="s">
        <v>127</v>
      </c>
      <c r="AB108" s="9" t="s">
        <v>114</v>
      </c>
      <c r="AC108" s="9" t="s">
        <v>119</v>
      </c>
      <c r="AD108" s="3" t="s">
        <v>116</v>
      </c>
      <c r="AE108" s="9" t="s">
        <v>120</v>
      </c>
      <c r="AF108" s="3" t="s">
        <v>2180</v>
      </c>
      <c r="AG108" s="3" t="s">
        <v>2181</v>
      </c>
      <c r="AH108" s="9"/>
      <c r="AI108" s="9"/>
      <c r="AJ108" s="34">
        <v>44572</v>
      </c>
      <c r="AK108" s="3"/>
    </row>
    <row r="109" spans="1:37" s="15" customFormat="1" ht="12">
      <c r="A109" s="3">
        <v>107</v>
      </c>
      <c r="B109" s="8" t="s">
        <v>2185</v>
      </c>
      <c r="C109" s="2" t="s">
        <v>373</v>
      </c>
      <c r="D109" s="2" t="s">
        <v>2186</v>
      </c>
      <c r="E109" s="3" t="s">
        <v>4</v>
      </c>
      <c r="F109" s="10" t="s">
        <v>374</v>
      </c>
      <c r="G109" s="2" t="s">
        <v>294</v>
      </c>
      <c r="H109" s="9" t="s">
        <v>108</v>
      </c>
      <c r="I109" s="9" t="s">
        <v>99</v>
      </c>
      <c r="J109" s="9" t="s">
        <v>109</v>
      </c>
      <c r="K109" s="9" t="s">
        <v>108</v>
      </c>
      <c r="L109" s="9" t="s">
        <v>110</v>
      </c>
      <c r="M109" s="9" t="s">
        <v>2179</v>
      </c>
      <c r="N109" s="9" t="s">
        <v>112</v>
      </c>
      <c r="O109" s="60">
        <v>40071</v>
      </c>
      <c r="P109" s="9">
        <v>5</v>
      </c>
      <c r="Q109" s="9">
        <v>11</v>
      </c>
      <c r="R109" s="9">
        <v>0</v>
      </c>
      <c r="S109" s="9">
        <v>50</v>
      </c>
      <c r="T109" s="9"/>
      <c r="U109" s="9">
        <v>2928</v>
      </c>
      <c r="V109" s="9"/>
      <c r="W109" s="73"/>
      <c r="X109" s="9">
        <v>154891.92000000001</v>
      </c>
      <c r="Y109" s="40">
        <f t="shared" si="1"/>
        <v>147147.32</v>
      </c>
      <c r="Z109" s="40">
        <v>7744.6</v>
      </c>
      <c r="AA109" s="9" t="s">
        <v>127</v>
      </c>
      <c r="AB109" s="9" t="s">
        <v>114</v>
      </c>
      <c r="AC109" s="9" t="s">
        <v>119</v>
      </c>
      <c r="AD109" s="3" t="s">
        <v>116</v>
      </c>
      <c r="AE109" s="9" t="s">
        <v>128</v>
      </c>
      <c r="AF109" s="3" t="s">
        <v>2180</v>
      </c>
      <c r="AG109" s="3" t="s">
        <v>2181</v>
      </c>
      <c r="AH109" s="9"/>
      <c r="AI109" s="9"/>
      <c r="AJ109" s="34">
        <v>44517</v>
      </c>
      <c r="AK109" s="3"/>
    </row>
    <row r="110" spans="1:37" s="15" customFormat="1" ht="12">
      <c r="A110" s="3">
        <v>108</v>
      </c>
      <c r="B110" s="8" t="s">
        <v>2187</v>
      </c>
      <c r="C110" s="2" t="s">
        <v>375</v>
      </c>
      <c r="D110" s="2" t="s">
        <v>2188</v>
      </c>
      <c r="E110" s="3" t="s">
        <v>4</v>
      </c>
      <c r="F110" s="10" t="s">
        <v>376</v>
      </c>
      <c r="G110" s="2" t="s">
        <v>294</v>
      </c>
      <c r="H110" s="9" t="s">
        <v>108</v>
      </c>
      <c r="I110" s="9" t="s">
        <v>99</v>
      </c>
      <c r="J110" s="9" t="s">
        <v>109</v>
      </c>
      <c r="K110" s="9" t="s">
        <v>108</v>
      </c>
      <c r="L110" s="9" t="s">
        <v>110</v>
      </c>
      <c r="M110" s="9" t="s">
        <v>2179</v>
      </c>
      <c r="N110" s="9" t="s">
        <v>112</v>
      </c>
      <c r="O110" s="60">
        <v>41275</v>
      </c>
      <c r="P110" s="9">
        <v>5</v>
      </c>
      <c r="Q110" s="9">
        <v>7</v>
      </c>
      <c r="R110" s="9">
        <v>0</v>
      </c>
      <c r="S110" s="9">
        <v>50</v>
      </c>
      <c r="T110" s="9"/>
      <c r="U110" s="9">
        <v>4936</v>
      </c>
      <c r="V110" s="9"/>
      <c r="W110" s="73"/>
      <c r="X110" s="9">
        <v>43099.77</v>
      </c>
      <c r="Y110" s="40">
        <f t="shared" si="1"/>
        <v>40944.78</v>
      </c>
      <c r="Z110" s="40">
        <v>2154.9899999999998</v>
      </c>
      <c r="AA110" s="9" t="s">
        <v>127</v>
      </c>
      <c r="AB110" s="9" t="s">
        <v>114</v>
      </c>
      <c r="AC110" s="9" t="s">
        <v>115</v>
      </c>
      <c r="AD110" s="3" t="s">
        <v>116</v>
      </c>
      <c r="AE110" s="9" t="s">
        <v>128</v>
      </c>
      <c r="AF110" s="3" t="s">
        <v>2180</v>
      </c>
      <c r="AG110" s="3" t="s">
        <v>2181</v>
      </c>
      <c r="AH110" s="9"/>
      <c r="AI110" s="9"/>
      <c r="AJ110" s="34">
        <v>44523</v>
      </c>
      <c r="AK110" s="3">
        <v>2.8</v>
      </c>
    </row>
    <row r="111" spans="1:37" s="15" customFormat="1" ht="12">
      <c r="A111" s="3">
        <v>109</v>
      </c>
      <c r="B111" s="11" t="s">
        <v>377</v>
      </c>
      <c r="C111" s="2" t="s">
        <v>378</v>
      </c>
      <c r="D111" s="2" t="s">
        <v>2189</v>
      </c>
      <c r="E111" s="3" t="s">
        <v>4</v>
      </c>
      <c r="F111" s="10" t="s">
        <v>379</v>
      </c>
      <c r="G111" s="2" t="s">
        <v>294</v>
      </c>
      <c r="H111" s="9" t="s">
        <v>108</v>
      </c>
      <c r="I111" s="9" t="s">
        <v>98</v>
      </c>
      <c r="J111" s="9" t="s">
        <v>297</v>
      </c>
      <c r="K111" s="9" t="s">
        <v>110</v>
      </c>
      <c r="L111" s="9" t="s">
        <v>108</v>
      </c>
      <c r="M111" s="9" t="s">
        <v>2179</v>
      </c>
      <c r="N111" s="9" t="s">
        <v>112</v>
      </c>
      <c r="O111" s="60">
        <v>40544</v>
      </c>
      <c r="P111" s="9">
        <v>5</v>
      </c>
      <c r="Q111" s="9">
        <v>9</v>
      </c>
      <c r="R111" s="9">
        <v>0</v>
      </c>
      <c r="S111" s="9">
        <v>50</v>
      </c>
      <c r="T111" s="9"/>
      <c r="U111" s="9">
        <v>3140</v>
      </c>
      <c r="V111" s="9"/>
      <c r="W111" s="73"/>
      <c r="X111" s="9">
        <v>138921.59</v>
      </c>
      <c r="Y111" s="40">
        <f t="shared" si="1"/>
        <v>131975.51</v>
      </c>
      <c r="Z111" s="40">
        <v>6946.08</v>
      </c>
      <c r="AA111" s="9" t="s">
        <v>127</v>
      </c>
      <c r="AB111" s="9" t="s">
        <v>114</v>
      </c>
      <c r="AC111" s="9" t="s">
        <v>119</v>
      </c>
      <c r="AD111" s="3" t="s">
        <v>116</v>
      </c>
      <c r="AE111" s="9" t="s">
        <v>120</v>
      </c>
      <c r="AF111" s="3" t="s">
        <v>2180</v>
      </c>
      <c r="AG111" s="3" t="s">
        <v>2181</v>
      </c>
      <c r="AH111" s="9"/>
      <c r="AI111" s="9"/>
      <c r="AJ111" s="34">
        <v>44537</v>
      </c>
      <c r="AK111" s="3"/>
    </row>
    <row r="112" spans="1:37" s="15" customFormat="1" ht="36">
      <c r="A112" s="3">
        <v>110</v>
      </c>
      <c r="B112" s="11" t="s">
        <v>2190</v>
      </c>
      <c r="C112" s="2" t="s">
        <v>380</v>
      </c>
      <c r="D112" s="5" t="s">
        <v>2191</v>
      </c>
      <c r="E112" s="3" t="s">
        <v>4</v>
      </c>
      <c r="F112" s="10" t="s">
        <v>381</v>
      </c>
      <c r="G112" s="2" t="s">
        <v>294</v>
      </c>
      <c r="H112" s="9" t="s">
        <v>108</v>
      </c>
      <c r="I112" s="9" t="s">
        <v>99</v>
      </c>
      <c r="J112" s="9" t="s">
        <v>109</v>
      </c>
      <c r="K112" s="9" t="s">
        <v>110</v>
      </c>
      <c r="L112" s="9" t="s">
        <v>110</v>
      </c>
      <c r="M112" s="9" t="s">
        <v>2179</v>
      </c>
      <c r="N112" s="9" t="s">
        <v>112</v>
      </c>
      <c r="O112" s="60">
        <v>40836</v>
      </c>
      <c r="P112" s="9">
        <v>5</v>
      </c>
      <c r="Q112" s="9">
        <v>9</v>
      </c>
      <c r="R112" s="9">
        <v>0</v>
      </c>
      <c r="S112" s="9">
        <v>50</v>
      </c>
      <c r="T112" s="9"/>
      <c r="U112" s="9">
        <v>2880</v>
      </c>
      <c r="V112" s="9"/>
      <c r="W112" s="73"/>
      <c r="X112" s="9">
        <v>133539.79999999999</v>
      </c>
      <c r="Y112" s="40">
        <f t="shared" si="1"/>
        <v>126862.80999999998</v>
      </c>
      <c r="Z112" s="40">
        <v>6676.99</v>
      </c>
      <c r="AA112" s="9" t="s">
        <v>127</v>
      </c>
      <c r="AB112" s="9" t="s">
        <v>114</v>
      </c>
      <c r="AC112" s="9" t="s">
        <v>119</v>
      </c>
      <c r="AD112" s="3" t="s">
        <v>116</v>
      </c>
      <c r="AE112" s="9" t="s">
        <v>128</v>
      </c>
      <c r="AF112" s="3" t="s">
        <v>2180</v>
      </c>
      <c r="AG112" s="3" t="s">
        <v>2181</v>
      </c>
      <c r="AH112" s="9"/>
      <c r="AI112" s="9"/>
      <c r="AJ112" s="34">
        <v>44525</v>
      </c>
      <c r="AK112" s="3"/>
    </row>
    <row r="113" spans="1:37" s="15" customFormat="1" ht="12">
      <c r="A113" s="3">
        <v>111</v>
      </c>
      <c r="B113" s="11" t="s">
        <v>382</v>
      </c>
      <c r="C113" s="2" t="s">
        <v>383</v>
      </c>
      <c r="D113" s="2" t="s">
        <v>384</v>
      </c>
      <c r="E113" s="3" t="s">
        <v>4</v>
      </c>
      <c r="F113" s="10" t="s">
        <v>385</v>
      </c>
      <c r="G113" s="2" t="s">
        <v>294</v>
      </c>
      <c r="H113" s="9" t="s">
        <v>108</v>
      </c>
      <c r="I113" s="9" t="s">
        <v>99</v>
      </c>
      <c r="J113" s="9" t="s">
        <v>109</v>
      </c>
      <c r="K113" s="9" t="s">
        <v>110</v>
      </c>
      <c r="L113" s="9" t="s">
        <v>110</v>
      </c>
      <c r="M113" s="9" t="s">
        <v>2007</v>
      </c>
      <c r="N113" s="9" t="s">
        <v>112</v>
      </c>
      <c r="O113" s="60">
        <v>40179</v>
      </c>
      <c r="P113" s="9">
        <v>5</v>
      </c>
      <c r="Q113" s="9">
        <v>10</v>
      </c>
      <c r="R113" s="9">
        <v>0</v>
      </c>
      <c r="S113" s="9">
        <v>50</v>
      </c>
      <c r="T113" s="9"/>
      <c r="U113" s="9">
        <v>2712</v>
      </c>
      <c r="V113" s="9"/>
      <c r="W113" s="73"/>
      <c r="X113" s="9">
        <v>128205.13</v>
      </c>
      <c r="Y113" s="40">
        <f t="shared" si="1"/>
        <v>121794.87000000001</v>
      </c>
      <c r="Z113" s="40">
        <v>6410.26</v>
      </c>
      <c r="AA113" s="9" t="s">
        <v>196</v>
      </c>
      <c r="AB113" s="9" t="s">
        <v>114</v>
      </c>
      <c r="AC113" s="9" t="s">
        <v>119</v>
      </c>
      <c r="AD113" s="3" t="s">
        <v>116</v>
      </c>
      <c r="AE113" s="9" t="s">
        <v>128</v>
      </c>
      <c r="AF113" s="3" t="s">
        <v>2008</v>
      </c>
      <c r="AG113" s="3" t="s">
        <v>2126</v>
      </c>
      <c r="AH113" s="9"/>
      <c r="AI113" s="42"/>
      <c r="AJ113" s="36">
        <v>44536</v>
      </c>
      <c r="AK113" s="3"/>
    </row>
    <row r="114" spans="1:37" s="15" customFormat="1" ht="12">
      <c r="A114" s="3">
        <v>112</v>
      </c>
      <c r="B114" s="8" t="s">
        <v>2192</v>
      </c>
      <c r="C114" s="2" t="s">
        <v>2193</v>
      </c>
      <c r="D114" s="2" t="s">
        <v>2194</v>
      </c>
      <c r="E114" s="3" t="s">
        <v>4</v>
      </c>
      <c r="F114" s="10" t="s">
        <v>386</v>
      </c>
      <c r="G114" s="2" t="s">
        <v>294</v>
      </c>
      <c r="H114" s="9" t="s">
        <v>108</v>
      </c>
      <c r="I114" s="9" t="s">
        <v>99</v>
      </c>
      <c r="J114" s="9" t="s">
        <v>109</v>
      </c>
      <c r="K114" s="9" t="s">
        <v>110</v>
      </c>
      <c r="L114" s="9" t="s">
        <v>110</v>
      </c>
      <c r="M114" s="9" t="s">
        <v>2007</v>
      </c>
      <c r="N114" s="9" t="s">
        <v>112</v>
      </c>
      <c r="O114" s="60">
        <v>40389</v>
      </c>
      <c r="P114" s="9">
        <v>5</v>
      </c>
      <c r="Q114" s="9">
        <v>10</v>
      </c>
      <c r="R114" s="9">
        <v>0</v>
      </c>
      <c r="S114" s="9">
        <v>50</v>
      </c>
      <c r="T114" s="9"/>
      <c r="U114" s="9">
        <v>4560</v>
      </c>
      <c r="V114" s="9"/>
      <c r="W114" s="73"/>
      <c r="X114" s="9">
        <v>64102.559999999998</v>
      </c>
      <c r="Y114" s="40">
        <f t="shared" si="1"/>
        <v>60897.43</v>
      </c>
      <c r="Z114" s="40">
        <v>3205.13</v>
      </c>
      <c r="AA114" s="9" t="s">
        <v>196</v>
      </c>
      <c r="AB114" s="9" t="s">
        <v>114</v>
      </c>
      <c r="AC114" s="9" t="s">
        <v>119</v>
      </c>
      <c r="AD114" s="3" t="s">
        <v>116</v>
      </c>
      <c r="AE114" s="9" t="s">
        <v>128</v>
      </c>
      <c r="AF114" s="3" t="s">
        <v>2008</v>
      </c>
      <c r="AG114" s="3" t="s">
        <v>2126</v>
      </c>
      <c r="AH114" s="9"/>
      <c r="AI114" s="9"/>
      <c r="AJ114" s="34">
        <v>44538</v>
      </c>
      <c r="AK114" s="3">
        <v>0.73299999999999998</v>
      </c>
    </row>
    <row r="115" spans="1:37" s="15" customFormat="1" ht="48">
      <c r="A115" s="3">
        <v>113</v>
      </c>
      <c r="B115" s="8" t="s">
        <v>2195</v>
      </c>
      <c r="C115" s="2" t="s">
        <v>2196</v>
      </c>
      <c r="D115" s="5" t="s">
        <v>2197</v>
      </c>
      <c r="E115" s="3" t="s">
        <v>4</v>
      </c>
      <c r="F115" s="10" t="s">
        <v>2198</v>
      </c>
      <c r="G115" s="2" t="s">
        <v>294</v>
      </c>
      <c r="H115" s="9" t="s">
        <v>108</v>
      </c>
      <c r="I115" s="9" t="s">
        <v>99</v>
      </c>
      <c r="J115" s="9" t="s">
        <v>109</v>
      </c>
      <c r="K115" s="9" t="s">
        <v>110</v>
      </c>
      <c r="L115" s="9" t="s">
        <v>110</v>
      </c>
      <c r="M115" s="9" t="s">
        <v>2007</v>
      </c>
      <c r="N115" s="9" t="s">
        <v>112</v>
      </c>
      <c r="O115" s="60">
        <v>40389</v>
      </c>
      <c r="P115" s="9">
        <v>5</v>
      </c>
      <c r="Q115" s="9">
        <v>10</v>
      </c>
      <c r="R115" s="9">
        <v>0</v>
      </c>
      <c r="S115" s="9">
        <v>50</v>
      </c>
      <c r="T115" s="9"/>
      <c r="U115" s="9">
        <v>4560</v>
      </c>
      <c r="V115" s="9"/>
      <c r="W115" s="73"/>
      <c r="X115" s="9">
        <v>70013.179999999993</v>
      </c>
      <c r="Y115" s="40">
        <f t="shared" si="1"/>
        <v>66512.51999999999</v>
      </c>
      <c r="Z115" s="40">
        <v>3500.66</v>
      </c>
      <c r="AA115" s="9" t="s">
        <v>196</v>
      </c>
      <c r="AB115" s="9" t="s">
        <v>114</v>
      </c>
      <c r="AC115" s="9" t="s">
        <v>119</v>
      </c>
      <c r="AD115" s="3" t="s">
        <v>116</v>
      </c>
      <c r="AE115" s="9" t="s">
        <v>128</v>
      </c>
      <c r="AF115" s="3" t="s">
        <v>2008</v>
      </c>
      <c r="AG115" s="3" t="s">
        <v>2126</v>
      </c>
      <c r="AH115" s="9"/>
      <c r="AI115" s="42"/>
      <c r="AJ115" s="36">
        <v>44525</v>
      </c>
      <c r="AK115" s="3"/>
    </row>
    <row r="116" spans="1:37" s="15" customFormat="1" ht="12">
      <c r="A116" s="3">
        <v>114</v>
      </c>
      <c r="B116" s="11" t="s">
        <v>387</v>
      </c>
      <c r="C116" s="2" t="s">
        <v>388</v>
      </c>
      <c r="D116" s="2" t="s">
        <v>389</v>
      </c>
      <c r="E116" s="3" t="s">
        <v>4</v>
      </c>
      <c r="F116" s="10" t="s">
        <v>390</v>
      </c>
      <c r="G116" s="2" t="s">
        <v>294</v>
      </c>
      <c r="H116" s="9" t="s">
        <v>108</v>
      </c>
      <c r="I116" s="9" t="s">
        <v>99</v>
      </c>
      <c r="J116" s="9" t="s">
        <v>109</v>
      </c>
      <c r="K116" s="9" t="s">
        <v>110</v>
      </c>
      <c r="L116" s="9" t="s">
        <v>110</v>
      </c>
      <c r="M116" s="9" t="s">
        <v>2007</v>
      </c>
      <c r="N116" s="9" t="s">
        <v>112</v>
      </c>
      <c r="O116" s="60">
        <v>40641</v>
      </c>
      <c r="P116" s="9">
        <v>5</v>
      </c>
      <c r="Q116" s="9">
        <v>9</v>
      </c>
      <c r="R116" s="9">
        <v>0</v>
      </c>
      <c r="S116" s="9">
        <v>50</v>
      </c>
      <c r="T116" s="9"/>
      <c r="U116" s="9">
        <v>2744</v>
      </c>
      <c r="V116" s="9"/>
      <c r="W116" s="73"/>
      <c r="X116" s="9">
        <v>138872.32000000001</v>
      </c>
      <c r="Y116" s="40">
        <f t="shared" si="1"/>
        <v>131928.70000000001</v>
      </c>
      <c r="Z116" s="40">
        <v>6943.62</v>
      </c>
      <c r="AA116" s="9" t="s">
        <v>127</v>
      </c>
      <c r="AB116" s="9" t="s">
        <v>114</v>
      </c>
      <c r="AC116" s="9" t="s">
        <v>119</v>
      </c>
      <c r="AD116" s="3" t="s">
        <v>116</v>
      </c>
      <c r="AE116" s="9" t="s">
        <v>128</v>
      </c>
      <c r="AF116" s="3" t="s">
        <v>2008</v>
      </c>
      <c r="AG116" s="3" t="s">
        <v>2126</v>
      </c>
      <c r="AH116" s="9"/>
      <c r="AI116" s="9"/>
      <c r="AJ116" s="34">
        <v>44532</v>
      </c>
      <c r="AK116" s="3"/>
    </row>
    <row r="117" spans="1:37" s="15" customFormat="1" ht="12">
      <c r="A117" s="3">
        <v>115</v>
      </c>
      <c r="B117" s="11" t="s">
        <v>391</v>
      </c>
      <c r="C117" s="2" t="s">
        <v>392</v>
      </c>
      <c r="D117" s="2" t="s">
        <v>2199</v>
      </c>
      <c r="E117" s="3" t="s">
        <v>4</v>
      </c>
      <c r="F117" s="10" t="s">
        <v>393</v>
      </c>
      <c r="G117" s="2" t="s">
        <v>294</v>
      </c>
      <c r="H117" s="9" t="s">
        <v>108</v>
      </c>
      <c r="I117" s="9" t="s">
        <v>99</v>
      </c>
      <c r="J117" s="9" t="s">
        <v>109</v>
      </c>
      <c r="K117" s="9" t="s">
        <v>108</v>
      </c>
      <c r="L117" s="9" t="s">
        <v>110</v>
      </c>
      <c r="M117" s="9" t="s">
        <v>2007</v>
      </c>
      <c r="N117" s="9" t="s">
        <v>112</v>
      </c>
      <c r="O117" s="60">
        <v>40836</v>
      </c>
      <c r="P117" s="9">
        <v>5</v>
      </c>
      <c r="Q117" s="9">
        <v>9</v>
      </c>
      <c r="R117" s="9">
        <v>0</v>
      </c>
      <c r="S117" s="9">
        <v>50</v>
      </c>
      <c r="T117" s="9"/>
      <c r="U117" s="9">
        <v>3140</v>
      </c>
      <c r="V117" s="9"/>
      <c r="W117" s="73"/>
      <c r="X117" s="9">
        <v>151286.14000000001</v>
      </c>
      <c r="Y117" s="40">
        <f t="shared" si="1"/>
        <v>143721.83000000002</v>
      </c>
      <c r="Z117" s="40">
        <v>7564.31</v>
      </c>
      <c r="AA117" s="9" t="s">
        <v>127</v>
      </c>
      <c r="AB117" s="9" t="s">
        <v>114</v>
      </c>
      <c r="AC117" s="9" t="s">
        <v>119</v>
      </c>
      <c r="AD117" s="3" t="s">
        <v>116</v>
      </c>
      <c r="AE117" s="9" t="s">
        <v>128</v>
      </c>
      <c r="AF117" s="3" t="s">
        <v>2008</v>
      </c>
      <c r="AG117" s="3" t="s">
        <v>2126</v>
      </c>
      <c r="AH117" s="9"/>
      <c r="AI117" s="9"/>
      <c r="AJ117" s="34">
        <v>44526</v>
      </c>
      <c r="AK117" s="3"/>
    </row>
    <row r="118" spans="1:37" s="15" customFormat="1" ht="48">
      <c r="A118" s="3">
        <v>116</v>
      </c>
      <c r="B118" s="8" t="s">
        <v>2200</v>
      </c>
      <c r="C118" s="2" t="s">
        <v>394</v>
      </c>
      <c r="D118" s="5" t="s">
        <v>2201</v>
      </c>
      <c r="E118" s="3" t="s">
        <v>4</v>
      </c>
      <c r="F118" s="10" t="s">
        <v>395</v>
      </c>
      <c r="G118" s="2" t="s">
        <v>294</v>
      </c>
      <c r="H118" s="9" t="s">
        <v>110</v>
      </c>
      <c r="I118" s="9" t="s">
        <v>99</v>
      </c>
      <c r="J118" s="9" t="s">
        <v>109</v>
      </c>
      <c r="K118" s="9" t="s">
        <v>108</v>
      </c>
      <c r="L118" s="9" t="s">
        <v>110</v>
      </c>
      <c r="M118" s="9" t="s">
        <v>2007</v>
      </c>
      <c r="N118" s="9" t="s">
        <v>112</v>
      </c>
      <c r="O118" s="60">
        <v>40754</v>
      </c>
      <c r="P118" s="9">
        <v>5</v>
      </c>
      <c r="Q118" s="9">
        <v>9</v>
      </c>
      <c r="R118" s="9">
        <v>0</v>
      </c>
      <c r="S118" s="9">
        <v>50</v>
      </c>
      <c r="T118" s="9"/>
      <c r="U118" s="9">
        <v>2680</v>
      </c>
      <c r="V118" s="9"/>
      <c r="W118" s="73"/>
      <c r="X118" s="9">
        <v>358312.12</v>
      </c>
      <c r="Y118" s="40">
        <f t="shared" si="1"/>
        <v>340396.51</v>
      </c>
      <c r="Z118" s="40">
        <v>17915.61</v>
      </c>
      <c r="AA118" s="9" t="s">
        <v>127</v>
      </c>
      <c r="AB118" s="9" t="s">
        <v>114</v>
      </c>
      <c r="AC118" s="9" t="s">
        <v>119</v>
      </c>
      <c r="AD118" s="3" t="s">
        <v>116</v>
      </c>
      <c r="AE118" s="9" t="s">
        <v>120</v>
      </c>
      <c r="AF118" s="3" t="s">
        <v>2008</v>
      </c>
      <c r="AG118" s="3" t="s">
        <v>2126</v>
      </c>
      <c r="AH118" s="9"/>
      <c r="AI118" s="9"/>
      <c r="AJ118" s="34">
        <v>44522</v>
      </c>
      <c r="AK118" s="3"/>
    </row>
    <row r="119" spans="1:37" s="15" customFormat="1" ht="12">
      <c r="A119" s="3">
        <v>117</v>
      </c>
      <c r="B119" s="11" t="s">
        <v>396</v>
      </c>
      <c r="C119" s="2" t="s">
        <v>397</v>
      </c>
      <c r="D119" s="2" t="s">
        <v>398</v>
      </c>
      <c r="E119" s="3" t="s">
        <v>4</v>
      </c>
      <c r="F119" s="10" t="s">
        <v>399</v>
      </c>
      <c r="G119" s="2" t="s">
        <v>294</v>
      </c>
      <c r="H119" s="9" t="s">
        <v>110</v>
      </c>
      <c r="I119" s="9" t="s">
        <v>99</v>
      </c>
      <c r="J119" s="9" t="s">
        <v>109</v>
      </c>
      <c r="K119" s="9" t="s">
        <v>108</v>
      </c>
      <c r="L119" s="9" t="s">
        <v>110</v>
      </c>
      <c r="M119" s="9" t="s">
        <v>2007</v>
      </c>
      <c r="N119" s="9" t="s">
        <v>112</v>
      </c>
      <c r="O119" s="60">
        <v>40730</v>
      </c>
      <c r="P119" s="9">
        <v>5</v>
      </c>
      <c r="Q119" s="9">
        <v>9</v>
      </c>
      <c r="R119" s="9">
        <v>0</v>
      </c>
      <c r="S119" s="9">
        <v>50</v>
      </c>
      <c r="T119" s="9"/>
      <c r="U119" s="9">
        <v>3088</v>
      </c>
      <c r="V119" s="9"/>
      <c r="W119" s="73"/>
      <c r="X119" s="9">
        <v>243333.33</v>
      </c>
      <c r="Y119" s="40">
        <f t="shared" si="1"/>
        <v>231166.65999999997</v>
      </c>
      <c r="Z119" s="40">
        <v>12166.67</v>
      </c>
      <c r="AA119" s="9" t="s">
        <v>196</v>
      </c>
      <c r="AB119" s="9" t="s">
        <v>114</v>
      </c>
      <c r="AC119" s="9" t="s">
        <v>119</v>
      </c>
      <c r="AD119" s="3" t="s">
        <v>116</v>
      </c>
      <c r="AE119" s="9" t="s">
        <v>128</v>
      </c>
      <c r="AF119" s="3" t="s">
        <v>2008</v>
      </c>
      <c r="AG119" s="3" t="s">
        <v>2126</v>
      </c>
      <c r="AH119" s="9"/>
      <c r="AI119" s="9"/>
      <c r="AJ119" s="34">
        <v>44523</v>
      </c>
      <c r="AK119" s="3">
        <v>3.8</v>
      </c>
    </row>
    <row r="120" spans="1:37" s="15" customFormat="1" ht="48">
      <c r="A120" s="3">
        <v>118</v>
      </c>
      <c r="B120" s="8" t="s">
        <v>400</v>
      </c>
      <c r="C120" s="2" t="s">
        <v>401</v>
      </c>
      <c r="D120" s="5" t="s">
        <v>2202</v>
      </c>
      <c r="E120" s="3" t="s">
        <v>4</v>
      </c>
      <c r="F120" s="10" t="s">
        <v>402</v>
      </c>
      <c r="G120" s="2" t="s">
        <v>294</v>
      </c>
      <c r="H120" s="9" t="s">
        <v>110</v>
      </c>
      <c r="I120" s="9" t="s">
        <v>99</v>
      </c>
      <c r="J120" s="9" t="s">
        <v>109</v>
      </c>
      <c r="K120" s="9" t="s">
        <v>108</v>
      </c>
      <c r="L120" s="9" t="s">
        <v>110</v>
      </c>
      <c r="M120" s="9" t="s">
        <v>2007</v>
      </c>
      <c r="N120" s="9" t="s">
        <v>112</v>
      </c>
      <c r="O120" s="60">
        <v>40836</v>
      </c>
      <c r="P120" s="9">
        <v>5</v>
      </c>
      <c r="Q120" s="9">
        <v>9</v>
      </c>
      <c r="R120" s="9">
        <v>0</v>
      </c>
      <c r="S120" s="9">
        <v>50</v>
      </c>
      <c r="T120" s="9"/>
      <c r="U120" s="9">
        <v>5472</v>
      </c>
      <c r="V120" s="9"/>
      <c r="W120" s="73"/>
      <c r="X120" s="9">
        <v>25299.15</v>
      </c>
      <c r="Y120" s="40">
        <f t="shared" si="1"/>
        <v>24034.190000000002</v>
      </c>
      <c r="Z120" s="40">
        <v>1264.96</v>
      </c>
      <c r="AA120" s="9" t="s">
        <v>196</v>
      </c>
      <c r="AB120" s="9" t="s">
        <v>114</v>
      </c>
      <c r="AC120" s="9" t="s">
        <v>119</v>
      </c>
      <c r="AD120" s="3" t="s">
        <v>116</v>
      </c>
      <c r="AE120" s="9" t="s">
        <v>128</v>
      </c>
      <c r="AF120" s="3" t="s">
        <v>2008</v>
      </c>
      <c r="AG120" s="3" t="s">
        <v>2126</v>
      </c>
      <c r="AH120" s="9"/>
      <c r="AI120" s="9"/>
      <c r="AJ120" s="34">
        <v>44538</v>
      </c>
      <c r="AK120" s="3"/>
    </row>
    <row r="121" spans="1:37" s="15" customFormat="1" ht="12">
      <c r="A121" s="3">
        <v>119</v>
      </c>
      <c r="B121" s="8" t="s">
        <v>403</v>
      </c>
      <c r="C121" s="2" t="s">
        <v>404</v>
      </c>
      <c r="D121" s="2" t="s">
        <v>405</v>
      </c>
      <c r="E121" s="3" t="s">
        <v>4</v>
      </c>
      <c r="F121" s="10" t="s">
        <v>406</v>
      </c>
      <c r="G121" s="2" t="s">
        <v>294</v>
      </c>
      <c r="H121" s="9" t="s">
        <v>108</v>
      </c>
      <c r="I121" s="9" t="s">
        <v>99</v>
      </c>
      <c r="J121" s="9" t="s">
        <v>109</v>
      </c>
      <c r="K121" s="9" t="s">
        <v>108</v>
      </c>
      <c r="L121" s="9" t="s">
        <v>110</v>
      </c>
      <c r="M121" s="9" t="s">
        <v>2007</v>
      </c>
      <c r="N121" s="9" t="s">
        <v>112</v>
      </c>
      <c r="O121" s="60">
        <v>40836</v>
      </c>
      <c r="P121" s="9">
        <v>5</v>
      </c>
      <c r="Q121" s="9">
        <v>9</v>
      </c>
      <c r="R121" s="9">
        <v>0</v>
      </c>
      <c r="S121" s="9">
        <v>50</v>
      </c>
      <c r="T121" s="9"/>
      <c r="U121" s="9">
        <v>2080</v>
      </c>
      <c r="V121" s="9"/>
      <c r="W121" s="73"/>
      <c r="X121" s="9">
        <v>120000</v>
      </c>
      <c r="Y121" s="40">
        <f t="shared" ref="Y121:Y174" si="2">X121-Z121</f>
        <v>114000</v>
      </c>
      <c r="Z121" s="40">
        <v>6000</v>
      </c>
      <c r="AA121" s="9" t="s">
        <v>196</v>
      </c>
      <c r="AB121" s="9" t="s">
        <v>114</v>
      </c>
      <c r="AC121" s="9" t="s">
        <v>119</v>
      </c>
      <c r="AD121" s="3" t="s">
        <v>116</v>
      </c>
      <c r="AE121" s="9" t="s">
        <v>128</v>
      </c>
      <c r="AF121" s="3" t="s">
        <v>2008</v>
      </c>
      <c r="AG121" s="3" t="s">
        <v>2126</v>
      </c>
      <c r="AH121" s="9"/>
      <c r="AI121" s="9"/>
      <c r="AJ121" s="34">
        <v>44518</v>
      </c>
      <c r="AK121" s="3"/>
    </row>
    <row r="122" spans="1:37" s="15" customFormat="1" ht="48">
      <c r="A122" s="3">
        <v>120</v>
      </c>
      <c r="B122" s="1" t="s">
        <v>407</v>
      </c>
      <c r="C122" s="2" t="s">
        <v>408</v>
      </c>
      <c r="D122" s="5" t="s">
        <v>2203</v>
      </c>
      <c r="E122" s="3" t="s">
        <v>4</v>
      </c>
      <c r="F122" s="10" t="s">
        <v>409</v>
      </c>
      <c r="G122" s="2" t="s">
        <v>294</v>
      </c>
      <c r="H122" s="9" t="s">
        <v>108</v>
      </c>
      <c r="I122" s="9" t="s">
        <v>99</v>
      </c>
      <c r="J122" s="9" t="s">
        <v>109</v>
      </c>
      <c r="K122" s="9" t="s">
        <v>110</v>
      </c>
      <c r="L122" s="9" t="s">
        <v>110</v>
      </c>
      <c r="M122" s="9" t="s">
        <v>2007</v>
      </c>
      <c r="N122" s="9" t="s">
        <v>112</v>
      </c>
      <c r="O122" s="60">
        <v>41567</v>
      </c>
      <c r="P122" s="9">
        <v>5</v>
      </c>
      <c r="Q122" s="9">
        <v>7</v>
      </c>
      <c r="R122" s="9">
        <v>0</v>
      </c>
      <c r="S122" s="9">
        <v>50</v>
      </c>
      <c r="T122" s="9"/>
      <c r="U122" s="9">
        <v>13968</v>
      </c>
      <c r="V122" s="9"/>
      <c r="W122" s="73"/>
      <c r="X122" s="9">
        <v>22205.88</v>
      </c>
      <c r="Y122" s="40">
        <f t="shared" si="2"/>
        <v>21095.59</v>
      </c>
      <c r="Z122" s="40">
        <v>1110.29</v>
      </c>
      <c r="AA122" s="9" t="s">
        <v>127</v>
      </c>
      <c r="AB122" s="9" t="s">
        <v>114</v>
      </c>
      <c r="AC122" s="9" t="s">
        <v>115</v>
      </c>
      <c r="AD122" s="3" t="s">
        <v>116</v>
      </c>
      <c r="AE122" s="9" t="s">
        <v>128</v>
      </c>
      <c r="AF122" s="3" t="s">
        <v>2008</v>
      </c>
      <c r="AG122" s="3" t="s">
        <v>2126</v>
      </c>
      <c r="AH122" s="9"/>
      <c r="AI122" s="9"/>
      <c r="AJ122" s="34">
        <v>44537</v>
      </c>
      <c r="AK122" s="3"/>
    </row>
    <row r="123" spans="1:37" s="15" customFormat="1" ht="12">
      <c r="A123" s="3">
        <v>121</v>
      </c>
      <c r="B123" s="1" t="s">
        <v>410</v>
      </c>
      <c r="C123" s="2" t="s">
        <v>411</v>
      </c>
      <c r="D123" s="2" t="s">
        <v>412</v>
      </c>
      <c r="E123" s="3" t="s">
        <v>4</v>
      </c>
      <c r="F123" s="10" t="s">
        <v>413</v>
      </c>
      <c r="G123" s="2" t="s">
        <v>414</v>
      </c>
      <c r="H123" s="9" t="s">
        <v>108</v>
      </c>
      <c r="I123" s="9" t="s">
        <v>99</v>
      </c>
      <c r="J123" s="9" t="s">
        <v>109</v>
      </c>
      <c r="K123" s="9" t="s">
        <v>108</v>
      </c>
      <c r="L123" s="9" t="s">
        <v>110</v>
      </c>
      <c r="M123" s="9" t="s">
        <v>2007</v>
      </c>
      <c r="N123" s="9" t="s">
        <v>112</v>
      </c>
      <c r="O123" s="60">
        <v>41275</v>
      </c>
      <c r="P123" s="9">
        <v>5</v>
      </c>
      <c r="Q123" s="9">
        <v>7</v>
      </c>
      <c r="R123" s="9">
        <v>0</v>
      </c>
      <c r="S123" s="9">
        <v>50</v>
      </c>
      <c r="T123" s="9"/>
      <c r="U123" s="9">
        <v>3768</v>
      </c>
      <c r="V123" s="9"/>
      <c r="W123" s="73"/>
      <c r="X123" s="9">
        <v>129415.06</v>
      </c>
      <c r="Y123" s="40">
        <f t="shared" si="2"/>
        <v>122944.31</v>
      </c>
      <c r="Z123" s="40">
        <v>6470.75</v>
      </c>
      <c r="AA123" s="9" t="s">
        <v>127</v>
      </c>
      <c r="AB123" s="9" t="s">
        <v>114</v>
      </c>
      <c r="AC123" s="9" t="s">
        <v>115</v>
      </c>
      <c r="AD123" s="3" t="s">
        <v>116</v>
      </c>
      <c r="AE123" s="9"/>
      <c r="AF123" s="3" t="s">
        <v>2008</v>
      </c>
      <c r="AG123" s="3" t="s">
        <v>2126</v>
      </c>
      <c r="AH123" s="9"/>
      <c r="AI123" s="9"/>
      <c r="AJ123" s="34">
        <v>44561</v>
      </c>
      <c r="AK123" s="3"/>
    </row>
    <row r="124" spans="1:37" s="15" customFormat="1" ht="12">
      <c r="A124" s="3">
        <v>122</v>
      </c>
      <c r="B124" s="1" t="s">
        <v>415</v>
      </c>
      <c r="C124" s="2" t="s">
        <v>416</v>
      </c>
      <c r="D124" s="2" t="s">
        <v>2204</v>
      </c>
      <c r="E124" s="3" t="s">
        <v>4</v>
      </c>
      <c r="F124" s="10" t="s">
        <v>417</v>
      </c>
      <c r="G124" s="2" t="s">
        <v>294</v>
      </c>
      <c r="H124" s="9" t="s">
        <v>108</v>
      </c>
      <c r="I124" s="9" t="s">
        <v>99</v>
      </c>
      <c r="J124" s="9" t="s">
        <v>109</v>
      </c>
      <c r="K124" s="9" t="s">
        <v>108</v>
      </c>
      <c r="L124" s="9" t="s">
        <v>110</v>
      </c>
      <c r="M124" s="9" t="s">
        <v>2007</v>
      </c>
      <c r="N124" s="9" t="s">
        <v>112</v>
      </c>
      <c r="O124" s="60">
        <v>41275</v>
      </c>
      <c r="P124" s="9">
        <v>5</v>
      </c>
      <c r="Q124" s="9">
        <v>7</v>
      </c>
      <c r="R124" s="9">
        <v>0</v>
      </c>
      <c r="S124" s="9">
        <v>50</v>
      </c>
      <c r="T124" s="9"/>
      <c r="U124" s="9" t="s">
        <v>130</v>
      </c>
      <c r="V124" s="9"/>
      <c r="W124" s="73"/>
      <c r="X124" s="9">
        <v>182605.43</v>
      </c>
      <c r="Y124" s="40">
        <f t="shared" si="2"/>
        <v>173475.16</v>
      </c>
      <c r="Z124" s="40">
        <v>9130.27</v>
      </c>
      <c r="AA124" s="9" t="s">
        <v>127</v>
      </c>
      <c r="AB124" s="9" t="s">
        <v>114</v>
      </c>
      <c r="AC124" s="9" t="s">
        <v>115</v>
      </c>
      <c r="AD124" s="3" t="s">
        <v>116</v>
      </c>
      <c r="AE124" s="9"/>
      <c r="AF124" s="3" t="s">
        <v>2008</v>
      </c>
      <c r="AG124" s="3" t="s">
        <v>2126</v>
      </c>
      <c r="AH124" s="9"/>
      <c r="AI124" s="9"/>
      <c r="AJ124" s="34">
        <v>44533</v>
      </c>
      <c r="AK124" s="3"/>
    </row>
    <row r="125" spans="1:37" s="15" customFormat="1" ht="12">
      <c r="A125" s="3">
        <v>123</v>
      </c>
      <c r="B125" s="1" t="s">
        <v>418</v>
      </c>
      <c r="C125" s="2" t="s">
        <v>419</v>
      </c>
      <c r="D125" s="2" t="s">
        <v>420</v>
      </c>
      <c r="E125" s="3" t="s">
        <v>4</v>
      </c>
      <c r="F125" s="10" t="s">
        <v>421</v>
      </c>
      <c r="G125" s="2" t="s">
        <v>414</v>
      </c>
      <c r="H125" s="9" t="s">
        <v>108</v>
      </c>
      <c r="I125" s="9" t="s">
        <v>99</v>
      </c>
      <c r="J125" s="9" t="s">
        <v>109</v>
      </c>
      <c r="K125" s="9" t="s">
        <v>108</v>
      </c>
      <c r="L125" s="9" t="s">
        <v>110</v>
      </c>
      <c r="M125" s="9" t="s">
        <v>2007</v>
      </c>
      <c r="N125" s="9" t="s">
        <v>112</v>
      </c>
      <c r="O125" s="60">
        <v>41275</v>
      </c>
      <c r="P125" s="9">
        <v>5</v>
      </c>
      <c r="Q125" s="9">
        <v>7</v>
      </c>
      <c r="R125" s="9">
        <v>0</v>
      </c>
      <c r="S125" s="9">
        <v>50</v>
      </c>
      <c r="T125" s="9"/>
      <c r="U125" s="9">
        <v>3456</v>
      </c>
      <c r="V125" s="9"/>
      <c r="W125" s="73"/>
      <c r="X125" s="9">
        <v>134864.15</v>
      </c>
      <c r="Y125" s="40">
        <f t="shared" si="2"/>
        <v>128120.93999999999</v>
      </c>
      <c r="Z125" s="40">
        <v>6743.21</v>
      </c>
      <c r="AA125" s="9" t="s">
        <v>127</v>
      </c>
      <c r="AB125" s="9" t="s">
        <v>114</v>
      </c>
      <c r="AC125" s="9" t="s">
        <v>115</v>
      </c>
      <c r="AD125" s="3" t="s">
        <v>116</v>
      </c>
      <c r="AE125" s="9"/>
      <c r="AF125" s="3" t="s">
        <v>2008</v>
      </c>
      <c r="AG125" s="3" t="s">
        <v>2126</v>
      </c>
      <c r="AH125" s="9"/>
      <c r="AI125" s="9"/>
      <c r="AJ125" s="34">
        <v>44552</v>
      </c>
      <c r="AK125" s="3"/>
    </row>
    <row r="126" spans="1:37" s="15" customFormat="1" ht="12">
      <c r="A126" s="3">
        <v>124</v>
      </c>
      <c r="B126" s="1" t="s">
        <v>2205</v>
      </c>
      <c r="C126" s="2" t="s">
        <v>422</v>
      </c>
      <c r="D126" s="2" t="s">
        <v>2206</v>
      </c>
      <c r="E126" s="3" t="s">
        <v>4</v>
      </c>
      <c r="F126" s="10" t="s">
        <v>423</v>
      </c>
      <c r="G126" s="2" t="s">
        <v>414</v>
      </c>
      <c r="H126" s="9" t="s">
        <v>108</v>
      </c>
      <c r="I126" s="9" t="s">
        <v>99</v>
      </c>
      <c r="J126" s="9" t="s">
        <v>109</v>
      </c>
      <c r="K126" s="9" t="s">
        <v>108</v>
      </c>
      <c r="L126" s="9" t="s">
        <v>110</v>
      </c>
      <c r="M126" s="9" t="s">
        <v>2007</v>
      </c>
      <c r="N126" s="9" t="s">
        <v>112</v>
      </c>
      <c r="O126" s="60">
        <v>41275</v>
      </c>
      <c r="P126" s="9">
        <v>5</v>
      </c>
      <c r="Q126" s="9">
        <v>7</v>
      </c>
      <c r="R126" s="9">
        <v>0</v>
      </c>
      <c r="S126" s="9">
        <v>50</v>
      </c>
      <c r="T126" s="9"/>
      <c r="U126" s="9">
        <v>5236</v>
      </c>
      <c r="V126" s="9"/>
      <c r="W126" s="73"/>
      <c r="X126" s="9">
        <v>66003.490000000005</v>
      </c>
      <c r="Y126" s="40">
        <f t="shared" si="2"/>
        <v>62703.320000000007</v>
      </c>
      <c r="Z126" s="40">
        <v>3300.17</v>
      </c>
      <c r="AA126" s="9" t="s">
        <v>127</v>
      </c>
      <c r="AB126" s="9" t="s">
        <v>114</v>
      </c>
      <c r="AC126" s="9" t="s">
        <v>115</v>
      </c>
      <c r="AD126" s="3" t="s">
        <v>116</v>
      </c>
      <c r="AE126" s="9"/>
      <c r="AF126" s="3" t="s">
        <v>2008</v>
      </c>
      <c r="AG126" s="3" t="s">
        <v>2126</v>
      </c>
      <c r="AH126" s="9"/>
      <c r="AI126" s="9"/>
      <c r="AJ126" s="34">
        <v>44524</v>
      </c>
      <c r="AK126" s="3"/>
    </row>
    <row r="127" spans="1:37" s="15" customFormat="1" ht="12">
      <c r="A127" s="3">
        <v>125</v>
      </c>
      <c r="B127" s="1" t="s">
        <v>424</v>
      </c>
      <c r="C127" s="2" t="s">
        <v>425</v>
      </c>
      <c r="D127" s="2" t="s">
        <v>2207</v>
      </c>
      <c r="E127" s="3" t="s">
        <v>4</v>
      </c>
      <c r="F127" s="10" t="s">
        <v>426</v>
      </c>
      <c r="G127" s="2" t="s">
        <v>294</v>
      </c>
      <c r="H127" s="9" t="s">
        <v>110</v>
      </c>
      <c r="I127" s="9" t="s">
        <v>99</v>
      </c>
      <c r="J127" s="9" t="s">
        <v>109</v>
      </c>
      <c r="K127" s="9" t="s">
        <v>108</v>
      </c>
      <c r="L127" s="9" t="s">
        <v>110</v>
      </c>
      <c r="M127" s="9" t="s">
        <v>2007</v>
      </c>
      <c r="N127" s="9" t="s">
        <v>112</v>
      </c>
      <c r="O127" s="60">
        <v>38538</v>
      </c>
      <c r="P127" s="9">
        <v>5</v>
      </c>
      <c r="Q127" s="9">
        <v>15</v>
      </c>
      <c r="R127" s="9">
        <v>0</v>
      </c>
      <c r="S127" s="9">
        <v>50</v>
      </c>
      <c r="T127" s="9"/>
      <c r="U127" s="9">
        <v>7200</v>
      </c>
      <c r="V127" s="9"/>
      <c r="W127" s="73"/>
      <c r="X127" s="9">
        <v>91357.26</v>
      </c>
      <c r="Y127" s="40">
        <f t="shared" si="2"/>
        <v>76663.97</v>
      </c>
      <c r="Z127" s="40">
        <v>14693.29</v>
      </c>
      <c r="AA127" s="9" t="s">
        <v>127</v>
      </c>
      <c r="AB127" s="9" t="s">
        <v>114</v>
      </c>
      <c r="AC127" s="9" t="s">
        <v>115</v>
      </c>
      <c r="AD127" s="3" t="s">
        <v>116</v>
      </c>
      <c r="AE127" s="9"/>
      <c r="AF127" s="3" t="s">
        <v>2008</v>
      </c>
      <c r="AG127" s="3" t="s">
        <v>2126</v>
      </c>
      <c r="AH127" s="9"/>
      <c r="AI127" s="9"/>
      <c r="AJ127" s="34">
        <v>44533</v>
      </c>
      <c r="AK127" s="3"/>
    </row>
    <row r="128" spans="1:37" s="15" customFormat="1" ht="12">
      <c r="A128" s="3">
        <v>126</v>
      </c>
      <c r="B128" s="1" t="s">
        <v>428</v>
      </c>
      <c r="C128" s="2" t="s">
        <v>429</v>
      </c>
      <c r="D128" s="2" t="s">
        <v>2208</v>
      </c>
      <c r="E128" s="3" t="s">
        <v>4</v>
      </c>
      <c r="F128" s="10" t="s">
        <v>430</v>
      </c>
      <c r="G128" s="2" t="s">
        <v>427</v>
      </c>
      <c r="H128" s="9" t="s">
        <v>108</v>
      </c>
      <c r="I128" s="9" t="s">
        <v>99</v>
      </c>
      <c r="J128" s="9" t="s">
        <v>109</v>
      </c>
      <c r="K128" s="9" t="s">
        <v>108</v>
      </c>
      <c r="L128" s="9" t="s">
        <v>110</v>
      </c>
      <c r="M128" s="9" t="s">
        <v>2007</v>
      </c>
      <c r="N128" s="9" t="s">
        <v>112</v>
      </c>
      <c r="O128" s="60">
        <v>41275</v>
      </c>
      <c r="P128" s="9">
        <v>5</v>
      </c>
      <c r="Q128" s="9">
        <v>7</v>
      </c>
      <c r="R128" s="9">
        <v>0</v>
      </c>
      <c r="S128" s="9">
        <v>50</v>
      </c>
      <c r="T128" s="9"/>
      <c r="U128" s="9">
        <v>2980</v>
      </c>
      <c r="V128" s="9"/>
      <c r="W128" s="73"/>
      <c r="X128" s="9">
        <v>32478.63</v>
      </c>
      <c r="Y128" s="40">
        <f t="shared" si="2"/>
        <v>30854.7</v>
      </c>
      <c r="Z128" s="40">
        <v>1623.93</v>
      </c>
      <c r="AA128" s="9" t="s">
        <v>232</v>
      </c>
      <c r="AB128" s="9" t="s">
        <v>114</v>
      </c>
      <c r="AC128" s="9" t="s">
        <v>115</v>
      </c>
      <c r="AD128" s="3" t="s">
        <v>116</v>
      </c>
      <c r="AE128" s="9"/>
      <c r="AF128" s="3" t="s">
        <v>2008</v>
      </c>
      <c r="AG128" s="3" t="s">
        <v>2126</v>
      </c>
      <c r="AH128" s="9"/>
      <c r="AI128" s="9"/>
      <c r="AJ128" s="34">
        <v>44553</v>
      </c>
      <c r="AK128" s="3"/>
    </row>
    <row r="129" spans="1:37" s="15" customFormat="1" ht="12">
      <c r="A129" s="3">
        <v>127</v>
      </c>
      <c r="B129" s="20" t="s">
        <v>431</v>
      </c>
      <c r="C129" s="2" t="s">
        <v>432</v>
      </c>
      <c r="D129" s="2" t="s">
        <v>2209</v>
      </c>
      <c r="E129" s="3" t="s">
        <v>4</v>
      </c>
      <c r="F129" s="10" t="s">
        <v>433</v>
      </c>
      <c r="G129" s="2" t="s">
        <v>414</v>
      </c>
      <c r="H129" s="9" t="s">
        <v>108</v>
      </c>
      <c r="I129" s="9" t="s">
        <v>99</v>
      </c>
      <c r="J129" s="9" t="s">
        <v>109</v>
      </c>
      <c r="K129" s="9" t="s">
        <v>108</v>
      </c>
      <c r="L129" s="9" t="s">
        <v>110</v>
      </c>
      <c r="M129" s="9" t="s">
        <v>2007</v>
      </c>
      <c r="N129" s="9" t="s">
        <v>112</v>
      </c>
      <c r="O129" s="60">
        <v>39654</v>
      </c>
      <c r="P129" s="9">
        <v>5</v>
      </c>
      <c r="Q129" s="9">
        <v>12</v>
      </c>
      <c r="R129" s="9">
        <v>0</v>
      </c>
      <c r="S129" s="9">
        <v>50</v>
      </c>
      <c r="T129" s="9"/>
      <c r="U129" s="9" t="s">
        <v>130</v>
      </c>
      <c r="V129" s="9"/>
      <c r="W129" s="73"/>
      <c r="X129" s="9">
        <v>196581.2</v>
      </c>
      <c r="Y129" s="40">
        <f t="shared" si="2"/>
        <v>186752.14</v>
      </c>
      <c r="Z129" s="40">
        <v>9829.06</v>
      </c>
      <c r="AA129" s="9" t="s">
        <v>117</v>
      </c>
      <c r="AB129" s="9" t="s">
        <v>114</v>
      </c>
      <c r="AC129" s="9" t="s">
        <v>119</v>
      </c>
      <c r="AD129" s="3" t="s">
        <v>116</v>
      </c>
      <c r="AE129" s="9" t="s">
        <v>128</v>
      </c>
      <c r="AF129" s="3" t="s">
        <v>2008</v>
      </c>
      <c r="AG129" s="3" t="s">
        <v>2126</v>
      </c>
      <c r="AH129" s="9"/>
      <c r="AI129" s="9"/>
      <c r="AJ129" s="34">
        <v>44570</v>
      </c>
      <c r="AK129" s="3"/>
    </row>
    <row r="130" spans="1:37" s="15" customFormat="1" ht="12">
      <c r="A130" s="3">
        <v>128</v>
      </c>
      <c r="B130" s="20" t="s">
        <v>2210</v>
      </c>
      <c r="C130" s="2" t="s">
        <v>434</v>
      </c>
      <c r="D130" s="2" t="s">
        <v>2211</v>
      </c>
      <c r="E130" s="3" t="s">
        <v>4</v>
      </c>
      <c r="F130" s="10" t="s">
        <v>435</v>
      </c>
      <c r="G130" s="2" t="s">
        <v>294</v>
      </c>
      <c r="H130" s="9" t="s">
        <v>108</v>
      </c>
      <c r="I130" s="9" t="s">
        <v>99</v>
      </c>
      <c r="J130" s="9" t="s">
        <v>109</v>
      </c>
      <c r="K130" s="9" t="s">
        <v>108</v>
      </c>
      <c r="L130" s="9" t="s">
        <v>110</v>
      </c>
      <c r="M130" s="9" t="s">
        <v>2007</v>
      </c>
      <c r="N130" s="9" t="s">
        <v>112</v>
      </c>
      <c r="O130" s="60">
        <v>41275</v>
      </c>
      <c r="P130" s="9">
        <v>5</v>
      </c>
      <c r="Q130" s="9">
        <v>7</v>
      </c>
      <c r="R130" s="9">
        <v>0</v>
      </c>
      <c r="S130" s="9">
        <v>50</v>
      </c>
      <c r="T130" s="9"/>
      <c r="U130" s="9" t="s">
        <v>130</v>
      </c>
      <c r="V130" s="9"/>
      <c r="W130" s="73"/>
      <c r="X130" s="9">
        <v>136752.14000000001</v>
      </c>
      <c r="Y130" s="40">
        <f t="shared" si="2"/>
        <v>129914.53000000001</v>
      </c>
      <c r="Z130" s="40">
        <v>6837.61</v>
      </c>
      <c r="AA130" s="9" t="s">
        <v>118</v>
      </c>
      <c r="AB130" s="9" t="s">
        <v>114</v>
      </c>
      <c r="AC130" s="9" t="s">
        <v>115</v>
      </c>
      <c r="AD130" s="3" t="s">
        <v>116</v>
      </c>
      <c r="AE130" s="9" t="s">
        <v>128</v>
      </c>
      <c r="AF130" s="3" t="s">
        <v>2008</v>
      </c>
      <c r="AG130" s="3" t="s">
        <v>2126</v>
      </c>
      <c r="AH130" s="9"/>
      <c r="AI130" s="9"/>
      <c r="AJ130" s="34">
        <v>44527</v>
      </c>
      <c r="AK130" s="3"/>
    </row>
    <row r="131" spans="1:37" s="15" customFormat="1" ht="12">
      <c r="A131" s="3">
        <v>129</v>
      </c>
      <c r="B131" s="1" t="s">
        <v>436</v>
      </c>
      <c r="C131" s="2" t="s">
        <v>437</v>
      </c>
      <c r="D131" s="2" t="s">
        <v>2212</v>
      </c>
      <c r="E131" s="3" t="s">
        <v>4</v>
      </c>
      <c r="F131" s="10" t="s">
        <v>438</v>
      </c>
      <c r="G131" s="2" t="s">
        <v>294</v>
      </c>
      <c r="H131" s="9" t="s">
        <v>108</v>
      </c>
      <c r="I131" s="9" t="s">
        <v>99</v>
      </c>
      <c r="J131" s="9" t="s">
        <v>109</v>
      </c>
      <c r="K131" s="9" t="s">
        <v>108</v>
      </c>
      <c r="L131" s="9" t="s">
        <v>110</v>
      </c>
      <c r="M131" s="9" t="s">
        <v>2007</v>
      </c>
      <c r="N131" s="9" t="s">
        <v>112</v>
      </c>
      <c r="O131" s="60">
        <v>40410</v>
      </c>
      <c r="P131" s="9">
        <v>5</v>
      </c>
      <c r="Q131" s="9">
        <v>10</v>
      </c>
      <c r="R131" s="9">
        <v>0</v>
      </c>
      <c r="S131" s="9">
        <v>50</v>
      </c>
      <c r="T131" s="9"/>
      <c r="U131" s="9">
        <v>2764</v>
      </c>
      <c r="V131" s="9"/>
      <c r="W131" s="73"/>
      <c r="X131" s="9">
        <v>175383.25</v>
      </c>
      <c r="Y131" s="40">
        <f t="shared" si="2"/>
        <v>147175.70000000001</v>
      </c>
      <c r="Z131" s="40">
        <v>28207.55</v>
      </c>
      <c r="AA131" s="9" t="s">
        <v>127</v>
      </c>
      <c r="AB131" s="9" t="s">
        <v>114</v>
      </c>
      <c r="AC131" s="9" t="s">
        <v>119</v>
      </c>
      <c r="AD131" s="3" t="s">
        <v>116</v>
      </c>
      <c r="AE131" s="9" t="s">
        <v>128</v>
      </c>
      <c r="AF131" s="3" t="s">
        <v>2008</v>
      </c>
      <c r="AG131" s="3" t="s">
        <v>2126</v>
      </c>
      <c r="AH131" s="9"/>
      <c r="AI131" s="9"/>
      <c r="AJ131" s="34">
        <v>44526</v>
      </c>
      <c r="AK131" s="3"/>
    </row>
    <row r="132" spans="1:37" s="15" customFormat="1" ht="12">
      <c r="A132" s="3">
        <v>130</v>
      </c>
      <c r="B132" s="1" t="s">
        <v>439</v>
      </c>
      <c r="C132" s="2" t="s">
        <v>440</v>
      </c>
      <c r="D132" s="2" t="s">
        <v>2213</v>
      </c>
      <c r="E132" s="3" t="s">
        <v>4</v>
      </c>
      <c r="F132" s="10" t="s">
        <v>441</v>
      </c>
      <c r="G132" s="2" t="s">
        <v>294</v>
      </c>
      <c r="H132" s="9" t="s">
        <v>108</v>
      </c>
      <c r="I132" s="9" t="s">
        <v>98</v>
      </c>
      <c r="J132" s="9" t="s">
        <v>297</v>
      </c>
      <c r="K132" s="9" t="s">
        <v>110</v>
      </c>
      <c r="L132" s="9" t="s">
        <v>110</v>
      </c>
      <c r="M132" s="9" t="s">
        <v>2129</v>
      </c>
      <c r="N132" s="9" t="s">
        <v>112</v>
      </c>
      <c r="O132" s="60">
        <v>40179</v>
      </c>
      <c r="P132" s="9">
        <v>5</v>
      </c>
      <c r="Q132" s="9">
        <v>10</v>
      </c>
      <c r="R132" s="9">
        <v>0</v>
      </c>
      <c r="S132" s="9">
        <v>50</v>
      </c>
      <c r="T132" s="9"/>
      <c r="U132" s="9">
        <v>2880</v>
      </c>
      <c r="V132" s="9"/>
      <c r="W132" s="73"/>
      <c r="X132" s="9">
        <v>203000</v>
      </c>
      <c r="Y132" s="40">
        <f t="shared" si="2"/>
        <v>192850</v>
      </c>
      <c r="Z132" s="40">
        <v>10150</v>
      </c>
      <c r="AA132" s="9" t="s">
        <v>118</v>
      </c>
      <c r="AB132" s="9" t="s">
        <v>114</v>
      </c>
      <c r="AC132" s="9" t="s">
        <v>119</v>
      </c>
      <c r="AD132" s="3" t="s">
        <v>116</v>
      </c>
      <c r="AE132" s="9" t="s">
        <v>128</v>
      </c>
      <c r="AF132" s="3" t="s">
        <v>2008</v>
      </c>
      <c r="AG132" s="3" t="s">
        <v>2126</v>
      </c>
      <c r="AH132" s="9"/>
      <c r="AI132" s="9"/>
      <c r="AJ132" s="34">
        <v>44553</v>
      </c>
      <c r="AK132" s="3"/>
    </row>
    <row r="133" spans="1:37" s="15" customFormat="1" ht="12">
      <c r="A133" s="3">
        <v>131</v>
      </c>
      <c r="B133" s="1" t="s">
        <v>442</v>
      </c>
      <c r="C133" s="2" t="s">
        <v>443</v>
      </c>
      <c r="D133" s="2" t="s">
        <v>444</v>
      </c>
      <c r="E133" s="3" t="s">
        <v>4</v>
      </c>
      <c r="F133" s="10" t="s">
        <v>445</v>
      </c>
      <c r="G133" s="2" t="s">
        <v>294</v>
      </c>
      <c r="H133" s="9" t="s">
        <v>108</v>
      </c>
      <c r="I133" s="9" t="s">
        <v>98</v>
      </c>
      <c r="J133" s="9" t="s">
        <v>297</v>
      </c>
      <c r="K133" s="9" t="s">
        <v>110</v>
      </c>
      <c r="L133" s="9" t="s">
        <v>110</v>
      </c>
      <c r="M133" s="9" t="s">
        <v>2129</v>
      </c>
      <c r="N133" s="9" t="s">
        <v>112</v>
      </c>
      <c r="O133" s="60">
        <v>40179</v>
      </c>
      <c r="P133" s="9">
        <v>5</v>
      </c>
      <c r="Q133" s="9">
        <v>10</v>
      </c>
      <c r="R133" s="9">
        <v>0</v>
      </c>
      <c r="S133" s="9">
        <v>50</v>
      </c>
      <c r="T133" s="9"/>
      <c r="U133" s="9">
        <v>3520</v>
      </c>
      <c r="V133" s="9"/>
      <c r="W133" s="73"/>
      <c r="X133" s="9">
        <v>33500</v>
      </c>
      <c r="Y133" s="40">
        <f t="shared" si="2"/>
        <v>31825</v>
      </c>
      <c r="Z133" s="40">
        <v>1675</v>
      </c>
      <c r="AA133" s="9" t="s">
        <v>118</v>
      </c>
      <c r="AB133" s="9" t="s">
        <v>114</v>
      </c>
      <c r="AC133" s="9" t="s">
        <v>119</v>
      </c>
      <c r="AD133" s="3" t="s">
        <v>116</v>
      </c>
      <c r="AE133" s="9" t="s">
        <v>128</v>
      </c>
      <c r="AF133" s="3" t="s">
        <v>2008</v>
      </c>
      <c r="AG133" s="3" t="s">
        <v>2126</v>
      </c>
      <c r="AH133" s="9"/>
      <c r="AI133" s="9"/>
      <c r="AJ133" s="34">
        <v>44538</v>
      </c>
      <c r="AK133" s="3"/>
    </row>
    <row r="134" spans="1:37" s="15" customFormat="1" ht="12">
      <c r="A134" s="3">
        <v>132</v>
      </c>
      <c r="B134" s="8" t="s">
        <v>446</v>
      </c>
      <c r="C134" s="2" t="s">
        <v>447</v>
      </c>
      <c r="D134" s="4" t="s">
        <v>2125</v>
      </c>
      <c r="E134" s="3" t="s">
        <v>4</v>
      </c>
      <c r="F134" s="10" t="s">
        <v>448</v>
      </c>
      <c r="G134" s="2" t="s">
        <v>294</v>
      </c>
      <c r="H134" s="9" t="s">
        <v>110</v>
      </c>
      <c r="I134" s="9" t="s">
        <v>98</v>
      </c>
      <c r="J134" s="9" t="s">
        <v>297</v>
      </c>
      <c r="K134" s="9" t="s">
        <v>130</v>
      </c>
      <c r="L134" s="9" t="s">
        <v>110</v>
      </c>
      <c r="M134" s="9" t="s">
        <v>2129</v>
      </c>
      <c r="N134" s="9" t="s">
        <v>112</v>
      </c>
      <c r="O134" s="60">
        <v>41769</v>
      </c>
      <c r="P134" s="9">
        <v>5</v>
      </c>
      <c r="Q134" s="9">
        <v>6</v>
      </c>
      <c r="R134" s="9">
        <v>0</v>
      </c>
      <c r="S134" s="9">
        <v>80</v>
      </c>
      <c r="T134" s="9"/>
      <c r="U134" s="9"/>
      <c r="V134" s="9"/>
      <c r="W134" s="73"/>
      <c r="X134" s="9">
        <v>10000</v>
      </c>
      <c r="Y134" s="40">
        <f t="shared" si="2"/>
        <v>9500</v>
      </c>
      <c r="Z134" s="40">
        <v>500</v>
      </c>
      <c r="AA134" s="9" t="s">
        <v>118</v>
      </c>
      <c r="AB134" s="9" t="s">
        <v>114</v>
      </c>
      <c r="AC134" s="9" t="s">
        <v>115</v>
      </c>
      <c r="AD134" s="3" t="s">
        <v>116</v>
      </c>
      <c r="AE134" s="9"/>
      <c r="AF134" s="3" t="s">
        <v>2008</v>
      </c>
      <c r="AG134" s="3" t="s">
        <v>2126</v>
      </c>
      <c r="AH134" s="9"/>
      <c r="AI134" s="9"/>
      <c r="AJ134" s="34">
        <v>44527</v>
      </c>
      <c r="AK134" s="3"/>
    </row>
    <row r="135" spans="1:37" s="15" customFormat="1" ht="12">
      <c r="A135" s="3">
        <v>133</v>
      </c>
      <c r="B135" s="29" t="s">
        <v>449</v>
      </c>
      <c r="C135" s="2" t="s">
        <v>450</v>
      </c>
      <c r="D135" s="2" t="s">
        <v>2214</v>
      </c>
      <c r="E135" s="3" t="s">
        <v>4</v>
      </c>
      <c r="F135" s="10" t="s">
        <v>451</v>
      </c>
      <c r="G135" s="2" t="s">
        <v>294</v>
      </c>
      <c r="H135" s="9"/>
      <c r="I135" s="9"/>
      <c r="J135" s="9"/>
      <c r="K135" s="9"/>
      <c r="L135" s="9"/>
      <c r="M135" s="9" t="s">
        <v>2099</v>
      </c>
      <c r="N135" s="9" t="s">
        <v>112</v>
      </c>
      <c r="O135" s="60">
        <v>40137</v>
      </c>
      <c r="P135" s="9">
        <v>5</v>
      </c>
      <c r="Q135" s="9">
        <v>11</v>
      </c>
      <c r="R135" s="9">
        <v>0</v>
      </c>
      <c r="S135" s="9">
        <v>50</v>
      </c>
      <c r="T135" s="9"/>
      <c r="U135" s="9"/>
      <c r="V135" s="9"/>
      <c r="W135" s="73"/>
      <c r="X135" s="9">
        <v>15000</v>
      </c>
      <c r="Y135" s="40">
        <f t="shared" si="2"/>
        <v>14250</v>
      </c>
      <c r="Z135" s="40">
        <v>750</v>
      </c>
      <c r="AA135" s="9" t="s">
        <v>118</v>
      </c>
      <c r="AB135" s="9" t="s">
        <v>114</v>
      </c>
      <c r="AC135" s="9" t="s">
        <v>119</v>
      </c>
      <c r="AD135" s="3" t="s">
        <v>116</v>
      </c>
      <c r="AE135" s="9" t="s">
        <v>128</v>
      </c>
      <c r="AF135" s="3" t="s">
        <v>2008</v>
      </c>
      <c r="AG135" s="3" t="s">
        <v>2126</v>
      </c>
      <c r="AH135" s="9"/>
      <c r="AI135" s="9"/>
      <c r="AJ135" s="34">
        <v>44529</v>
      </c>
      <c r="AK135" s="3"/>
    </row>
    <row r="136" spans="1:37" s="15" customFormat="1" ht="12">
      <c r="A136" s="3">
        <v>134</v>
      </c>
      <c r="B136" s="1" t="s">
        <v>452</v>
      </c>
      <c r="C136" s="2" t="s">
        <v>453</v>
      </c>
      <c r="D136" s="4" t="s">
        <v>2173</v>
      </c>
      <c r="E136" s="3" t="s">
        <v>4</v>
      </c>
      <c r="F136" s="10" t="s">
        <v>454</v>
      </c>
      <c r="G136" s="2" t="s">
        <v>294</v>
      </c>
      <c r="H136" s="9" t="s">
        <v>108</v>
      </c>
      <c r="I136" s="9" t="s">
        <v>99</v>
      </c>
      <c r="J136" s="9" t="s">
        <v>109</v>
      </c>
      <c r="K136" s="9" t="s">
        <v>108</v>
      </c>
      <c r="L136" s="9" t="s">
        <v>110</v>
      </c>
      <c r="M136" s="9" t="s">
        <v>2007</v>
      </c>
      <c r="N136" s="9" t="s">
        <v>112</v>
      </c>
      <c r="O136" s="60">
        <v>40179</v>
      </c>
      <c r="P136" s="9">
        <v>5</v>
      </c>
      <c r="Q136" s="9">
        <v>10</v>
      </c>
      <c r="R136" s="9">
        <v>0</v>
      </c>
      <c r="S136" s="9">
        <v>50</v>
      </c>
      <c r="T136" s="9"/>
      <c r="U136" s="9">
        <v>2940</v>
      </c>
      <c r="V136" s="9"/>
      <c r="W136" s="73"/>
      <c r="X136" s="9">
        <v>23076.92</v>
      </c>
      <c r="Y136" s="40">
        <f t="shared" si="2"/>
        <v>21923.07</v>
      </c>
      <c r="Z136" s="40">
        <v>1153.8499999999999</v>
      </c>
      <c r="AA136" s="9" t="s">
        <v>118</v>
      </c>
      <c r="AB136" s="9" t="s">
        <v>114</v>
      </c>
      <c r="AC136" s="9" t="s">
        <v>119</v>
      </c>
      <c r="AD136" s="3" t="s">
        <v>116</v>
      </c>
      <c r="AE136" s="9" t="s">
        <v>128</v>
      </c>
      <c r="AF136" s="3" t="s">
        <v>2008</v>
      </c>
      <c r="AG136" s="3" t="s">
        <v>2126</v>
      </c>
      <c r="AH136" s="9"/>
      <c r="AI136" s="9"/>
      <c r="AJ136" s="34">
        <v>44545</v>
      </c>
      <c r="AK136" s="3"/>
    </row>
    <row r="137" spans="1:37" s="15" customFormat="1" ht="12">
      <c r="A137" s="3">
        <v>135</v>
      </c>
      <c r="B137" s="1" t="s">
        <v>2215</v>
      </c>
      <c r="C137" s="4" t="s">
        <v>455</v>
      </c>
      <c r="D137" s="12" t="s">
        <v>2216</v>
      </c>
      <c r="E137" s="3" t="s">
        <v>4</v>
      </c>
      <c r="F137" s="10" t="s">
        <v>456</v>
      </c>
      <c r="G137" s="4" t="s">
        <v>294</v>
      </c>
      <c r="H137" s="9" t="s">
        <v>108</v>
      </c>
      <c r="I137" s="9" t="s">
        <v>457</v>
      </c>
      <c r="J137" s="9" t="s">
        <v>130</v>
      </c>
      <c r="K137" s="9" t="s">
        <v>130</v>
      </c>
      <c r="L137" s="9" t="s">
        <v>130</v>
      </c>
      <c r="M137" s="9" t="s">
        <v>2099</v>
      </c>
      <c r="N137" s="9" t="s">
        <v>112</v>
      </c>
      <c r="O137" s="60">
        <v>40754</v>
      </c>
      <c r="P137" s="9">
        <v>5</v>
      </c>
      <c r="Q137" s="9">
        <v>9</v>
      </c>
      <c r="R137" s="9">
        <v>0</v>
      </c>
      <c r="S137" s="9">
        <v>50</v>
      </c>
      <c r="T137" s="9"/>
      <c r="U137" s="9">
        <v>3500</v>
      </c>
      <c r="V137" s="9"/>
      <c r="W137" s="73"/>
      <c r="X137" s="9">
        <v>16704.330000000002</v>
      </c>
      <c r="Y137" s="40">
        <f t="shared" si="2"/>
        <v>15869.110000000002</v>
      </c>
      <c r="Z137" s="40">
        <v>835.22</v>
      </c>
      <c r="AA137" s="9" t="s">
        <v>127</v>
      </c>
      <c r="AB137" s="9" t="s">
        <v>114</v>
      </c>
      <c r="AC137" s="9" t="s">
        <v>119</v>
      </c>
      <c r="AD137" s="3" t="s">
        <v>116</v>
      </c>
      <c r="AE137" s="9" t="s">
        <v>128</v>
      </c>
      <c r="AF137" s="3" t="s">
        <v>2008</v>
      </c>
      <c r="AG137" s="3" t="s">
        <v>2126</v>
      </c>
      <c r="AH137" s="9"/>
      <c r="AI137" s="9"/>
      <c r="AJ137" s="34">
        <v>44565</v>
      </c>
      <c r="AK137" s="3"/>
    </row>
    <row r="138" spans="1:37" s="15" customFormat="1" ht="12">
      <c r="A138" s="3">
        <v>136</v>
      </c>
      <c r="B138" s="1" t="s">
        <v>2217</v>
      </c>
      <c r="C138" s="4" t="s">
        <v>458</v>
      </c>
      <c r="D138" s="4" t="s">
        <v>2218</v>
      </c>
      <c r="E138" s="3" t="s">
        <v>4</v>
      </c>
      <c r="F138" s="3" t="s">
        <v>459</v>
      </c>
      <c r="G138" s="4" t="s">
        <v>294</v>
      </c>
      <c r="H138" s="9" t="str">
        <f>VLOOKUP(B138,[1]采购中心!$C$1:$I$65536,7,0)</f>
        <v>否</v>
      </c>
      <c r="I138" s="9" t="str">
        <f>VLOOKUP(B138,[1]采购中心!$C$1:$J$65536,8,0)</f>
        <v>营销部门</v>
      </c>
      <c r="J138" s="9" t="str">
        <f>VLOOKUP(B138,[1]采购中心!$C$1:$K$65536,9,0)</f>
        <v>\</v>
      </c>
      <c r="K138" s="9"/>
      <c r="L138" s="9"/>
      <c r="M138" s="9" t="s">
        <v>2099</v>
      </c>
      <c r="N138" s="9" t="s">
        <v>112</v>
      </c>
      <c r="O138" s="60" t="s">
        <v>460</v>
      </c>
      <c r="P138" s="9">
        <v>5</v>
      </c>
      <c r="Q138" s="9">
        <v>13</v>
      </c>
      <c r="R138" s="9">
        <v>0</v>
      </c>
      <c r="S138" s="9">
        <v>50</v>
      </c>
      <c r="T138" s="9"/>
      <c r="U138" s="9"/>
      <c r="V138" s="9"/>
      <c r="W138" s="73"/>
      <c r="X138" s="9">
        <v>11500</v>
      </c>
      <c r="Y138" s="40">
        <f t="shared" si="2"/>
        <v>10925</v>
      </c>
      <c r="Z138" s="40">
        <v>575</v>
      </c>
      <c r="AA138" s="9" t="s">
        <v>118</v>
      </c>
      <c r="AB138" s="9" t="s">
        <v>114</v>
      </c>
      <c r="AC138" s="9" t="s">
        <v>119</v>
      </c>
      <c r="AD138" s="3" t="s">
        <v>116</v>
      </c>
      <c r="AE138" s="9"/>
      <c r="AF138" s="3" t="s">
        <v>2008</v>
      </c>
      <c r="AG138" s="3" t="s">
        <v>2126</v>
      </c>
      <c r="AH138" s="9"/>
      <c r="AI138" s="9"/>
      <c r="AJ138" s="34">
        <v>44522</v>
      </c>
      <c r="AK138" s="3"/>
    </row>
    <row r="139" spans="1:37" s="15" customFormat="1" ht="12">
      <c r="A139" s="3">
        <v>137</v>
      </c>
      <c r="B139" s="1" t="s">
        <v>2219</v>
      </c>
      <c r="C139" s="4" t="s">
        <v>461</v>
      </c>
      <c r="D139" s="4" t="s">
        <v>2220</v>
      </c>
      <c r="E139" s="3" t="s">
        <v>4</v>
      </c>
      <c r="F139" s="3" t="s">
        <v>2221</v>
      </c>
      <c r="G139" s="4" t="s">
        <v>294</v>
      </c>
      <c r="H139" s="9" t="str">
        <f>VLOOKUP(B139,[1]采购中心!$C$1:$I$65536,7,0)</f>
        <v>否</v>
      </c>
      <c r="I139" s="9" t="str">
        <f>VLOOKUP(B139,[1]采购中心!$C$1:$J$65536,8,0)</f>
        <v>营销部门</v>
      </c>
      <c r="J139" s="9" t="str">
        <f>VLOOKUP(B139,[1]采购中心!$C$1:$K$65536,9,0)</f>
        <v>\</v>
      </c>
      <c r="K139" s="9"/>
      <c r="L139" s="9"/>
      <c r="M139" s="9" t="s">
        <v>2099</v>
      </c>
      <c r="N139" s="9" t="s">
        <v>112</v>
      </c>
      <c r="O139" s="60">
        <v>39238</v>
      </c>
      <c r="P139" s="9">
        <v>5</v>
      </c>
      <c r="Q139" s="9">
        <v>13</v>
      </c>
      <c r="R139" s="9">
        <v>0</v>
      </c>
      <c r="S139" s="9">
        <v>50</v>
      </c>
      <c r="T139" s="9"/>
      <c r="U139" s="9"/>
      <c r="V139" s="9"/>
      <c r="W139" s="73"/>
      <c r="X139" s="9">
        <v>7028.02</v>
      </c>
      <c r="Y139" s="40">
        <f t="shared" si="2"/>
        <v>6676.6200000000008</v>
      </c>
      <c r="Z139" s="40">
        <v>351.4</v>
      </c>
      <c r="AA139" s="9" t="s">
        <v>252</v>
      </c>
      <c r="AB139" s="9" t="s">
        <v>114</v>
      </c>
      <c r="AC139" s="9" t="s">
        <v>119</v>
      </c>
      <c r="AD139" s="3" t="s">
        <v>116</v>
      </c>
      <c r="AE139" s="9"/>
      <c r="AF139" s="3" t="s">
        <v>2008</v>
      </c>
      <c r="AG139" s="3" t="s">
        <v>2126</v>
      </c>
      <c r="AH139" s="9"/>
      <c r="AI139" s="9"/>
      <c r="AJ139" s="34">
        <v>44566</v>
      </c>
      <c r="AK139" s="3"/>
    </row>
    <row r="140" spans="1:37" s="15" customFormat="1" ht="48">
      <c r="A140" s="3">
        <v>138</v>
      </c>
      <c r="B140" s="1" t="s">
        <v>2222</v>
      </c>
      <c r="C140" s="4" t="s">
        <v>462</v>
      </c>
      <c r="D140" s="13" t="s">
        <v>2223</v>
      </c>
      <c r="E140" s="3" t="s">
        <v>4</v>
      </c>
      <c r="F140" s="3" t="s">
        <v>463</v>
      </c>
      <c r="G140" s="4" t="s">
        <v>294</v>
      </c>
      <c r="H140" s="9" t="str">
        <f>VLOOKUP(B140,[1]采购中心!$C$1:$I$65536,7,0)</f>
        <v>否</v>
      </c>
      <c r="I140" s="9" t="str">
        <f>VLOOKUP(B140,[1]采购中心!$C$1:$J$65536,8,0)</f>
        <v>海外营销</v>
      </c>
      <c r="J140" s="9" t="str">
        <f>VLOOKUP(B140,[1]采购中心!$C$1:$K$65536,9,0)</f>
        <v>李景鹏</v>
      </c>
      <c r="K140" s="9"/>
      <c r="L140" s="9"/>
      <c r="M140" s="9" t="s">
        <v>2099</v>
      </c>
      <c r="N140" s="9" t="s">
        <v>112</v>
      </c>
      <c r="O140" s="60">
        <v>40836</v>
      </c>
      <c r="P140" s="9">
        <v>5</v>
      </c>
      <c r="Q140" s="9">
        <v>9</v>
      </c>
      <c r="R140" s="9">
        <v>0</v>
      </c>
      <c r="S140" s="9">
        <v>50</v>
      </c>
      <c r="T140" s="9"/>
      <c r="U140" s="9"/>
      <c r="V140" s="9"/>
      <c r="W140" s="73"/>
      <c r="X140" s="9">
        <v>55094.98</v>
      </c>
      <c r="Y140" s="40">
        <f t="shared" si="2"/>
        <v>52340.23</v>
      </c>
      <c r="Z140" s="40">
        <v>2754.75</v>
      </c>
      <c r="AA140" s="9" t="s">
        <v>252</v>
      </c>
      <c r="AB140" s="9" t="s">
        <v>114</v>
      </c>
      <c r="AC140" s="9" t="s">
        <v>115</v>
      </c>
      <c r="AD140" s="3" t="s">
        <v>116</v>
      </c>
      <c r="AE140" s="9"/>
      <c r="AF140" s="3" t="s">
        <v>2008</v>
      </c>
      <c r="AG140" s="3" t="s">
        <v>2126</v>
      </c>
      <c r="AH140" s="9"/>
      <c r="AI140" s="9"/>
      <c r="AJ140" s="34">
        <v>44519</v>
      </c>
      <c r="AK140" s="3"/>
    </row>
    <row r="141" spans="1:37" s="15" customFormat="1" ht="12">
      <c r="A141" s="3">
        <v>139</v>
      </c>
      <c r="B141" s="1" t="s">
        <v>464</v>
      </c>
      <c r="C141" s="4" t="s">
        <v>465</v>
      </c>
      <c r="D141" s="4" t="s">
        <v>466</v>
      </c>
      <c r="E141" s="3" t="s">
        <v>4</v>
      </c>
      <c r="F141" s="3" t="s">
        <v>467</v>
      </c>
      <c r="G141" s="4" t="s">
        <v>294</v>
      </c>
      <c r="H141" s="9" t="str">
        <f>VLOOKUP(B141,[1]采购中心!$C$1:$I$65536,7,0)</f>
        <v>否</v>
      </c>
      <c r="I141" s="9" t="str">
        <f>VLOOKUP(B141,[1]采购中心!$C$1:$J$65536,8,0)</f>
        <v>海外营销</v>
      </c>
      <c r="J141" s="9" t="str">
        <f>VLOOKUP(B141,[1]采购中心!$C$1:$K$65536,9,0)</f>
        <v>李景鹏</v>
      </c>
      <c r="K141" s="9"/>
      <c r="L141" s="9"/>
      <c r="M141" s="9" t="s">
        <v>2099</v>
      </c>
      <c r="N141" s="9" t="s">
        <v>112</v>
      </c>
      <c r="O141" s="60">
        <v>40836</v>
      </c>
      <c r="P141" s="9">
        <v>5</v>
      </c>
      <c r="Q141" s="9">
        <v>9</v>
      </c>
      <c r="R141" s="9">
        <v>0</v>
      </c>
      <c r="S141" s="9">
        <v>50</v>
      </c>
      <c r="T141" s="9"/>
      <c r="U141" s="9"/>
      <c r="V141" s="9"/>
      <c r="W141" s="73"/>
      <c r="X141" s="9">
        <v>62807.03</v>
      </c>
      <c r="Y141" s="40">
        <f t="shared" si="2"/>
        <v>59666.68</v>
      </c>
      <c r="Z141" s="40">
        <v>3140.35</v>
      </c>
      <c r="AA141" s="9" t="s">
        <v>252</v>
      </c>
      <c r="AB141" s="9" t="s">
        <v>114</v>
      </c>
      <c r="AC141" s="9" t="s">
        <v>115</v>
      </c>
      <c r="AD141" s="3" t="s">
        <v>116</v>
      </c>
      <c r="AE141" s="9"/>
      <c r="AF141" s="3" t="s">
        <v>2008</v>
      </c>
      <c r="AG141" s="3" t="s">
        <v>2126</v>
      </c>
      <c r="AH141" s="9"/>
      <c r="AI141" s="9"/>
      <c r="AJ141" s="34">
        <v>44523</v>
      </c>
      <c r="AK141" s="3"/>
    </row>
    <row r="142" spans="1:37" s="15" customFormat="1" ht="12">
      <c r="A142" s="3">
        <v>140</v>
      </c>
      <c r="B142" s="1" t="s">
        <v>2224</v>
      </c>
      <c r="C142" s="4" t="s">
        <v>2225</v>
      </c>
      <c r="D142" s="4" t="s">
        <v>2226</v>
      </c>
      <c r="E142" s="3" t="s">
        <v>4</v>
      </c>
      <c r="F142" s="3" t="s">
        <v>468</v>
      </c>
      <c r="G142" s="4" t="s">
        <v>294</v>
      </c>
      <c r="H142" s="9" t="str">
        <f>VLOOKUP(B142,[1]采购中心!$C$1:$I$65536,7,0)</f>
        <v>否</v>
      </c>
      <c r="I142" s="9" t="str">
        <f>VLOOKUP(B142,[1]采购中心!$C$1:$J$65536,8,0)</f>
        <v>海外营销</v>
      </c>
      <c r="J142" s="9" t="str">
        <f>VLOOKUP(B142,[1]采购中心!$C$1:$K$65536,9,0)</f>
        <v>李景鹏</v>
      </c>
      <c r="K142" s="9"/>
      <c r="L142" s="9"/>
      <c r="M142" s="9" t="s">
        <v>2099</v>
      </c>
      <c r="N142" s="9" t="s">
        <v>112</v>
      </c>
      <c r="O142" s="60" t="s">
        <v>469</v>
      </c>
      <c r="P142" s="9">
        <v>5</v>
      </c>
      <c r="Q142" s="9">
        <v>7</v>
      </c>
      <c r="R142" s="9">
        <v>0</v>
      </c>
      <c r="S142" s="9">
        <v>50</v>
      </c>
      <c r="T142" s="9"/>
      <c r="U142" s="9"/>
      <c r="V142" s="9"/>
      <c r="W142" s="73"/>
      <c r="X142" s="9">
        <v>29914.53</v>
      </c>
      <c r="Y142" s="40">
        <f t="shared" si="2"/>
        <v>28418.799999999999</v>
      </c>
      <c r="Z142" s="40">
        <v>1495.73</v>
      </c>
      <c r="AA142" s="9" t="s">
        <v>232</v>
      </c>
      <c r="AB142" s="9" t="s">
        <v>114</v>
      </c>
      <c r="AC142" s="9" t="s">
        <v>115</v>
      </c>
      <c r="AD142" s="3" t="s">
        <v>116</v>
      </c>
      <c r="AE142" s="9"/>
      <c r="AF142" s="3" t="s">
        <v>2008</v>
      </c>
      <c r="AG142" s="3" t="s">
        <v>2126</v>
      </c>
      <c r="AH142" s="9"/>
      <c r="AI142" s="9"/>
      <c r="AJ142" s="34">
        <v>44524</v>
      </c>
      <c r="AK142" s="3"/>
    </row>
    <row r="143" spans="1:37" s="15" customFormat="1" ht="12">
      <c r="A143" s="3">
        <v>141</v>
      </c>
      <c r="B143" s="29" t="s">
        <v>2227</v>
      </c>
      <c r="C143" s="4" t="s">
        <v>470</v>
      </c>
      <c r="D143" s="4" t="s">
        <v>2228</v>
      </c>
      <c r="E143" s="3" t="s">
        <v>4</v>
      </c>
      <c r="F143" s="3" t="s">
        <v>471</v>
      </c>
      <c r="G143" s="4" t="s">
        <v>294</v>
      </c>
      <c r="H143" s="9"/>
      <c r="I143" s="9"/>
      <c r="J143" s="9"/>
      <c r="K143" s="9"/>
      <c r="L143" s="9"/>
      <c r="M143" s="9" t="s">
        <v>2099</v>
      </c>
      <c r="N143" s="9" t="s">
        <v>112</v>
      </c>
      <c r="O143" s="60">
        <v>41276</v>
      </c>
      <c r="P143" s="9">
        <v>5</v>
      </c>
      <c r="Q143" s="9">
        <v>7</v>
      </c>
      <c r="R143" s="9">
        <v>0</v>
      </c>
      <c r="S143" s="9">
        <v>50</v>
      </c>
      <c r="T143" s="9"/>
      <c r="U143" s="9"/>
      <c r="V143" s="9"/>
      <c r="W143" s="73"/>
      <c r="X143" s="9">
        <v>108608.24</v>
      </c>
      <c r="Y143" s="40">
        <f t="shared" si="2"/>
        <v>103177.83</v>
      </c>
      <c r="Z143" s="40">
        <v>5430.41</v>
      </c>
      <c r="AA143" s="9" t="s">
        <v>252</v>
      </c>
      <c r="AB143" s="9" t="s">
        <v>114</v>
      </c>
      <c r="AC143" s="9" t="s">
        <v>115</v>
      </c>
      <c r="AD143" s="3" t="s">
        <v>116</v>
      </c>
      <c r="AE143" s="9"/>
      <c r="AF143" s="3" t="s">
        <v>2008</v>
      </c>
      <c r="AG143" s="3" t="s">
        <v>2126</v>
      </c>
      <c r="AH143" s="9"/>
      <c r="AI143" s="9"/>
      <c r="AJ143" s="34">
        <v>44564</v>
      </c>
      <c r="AK143" s="3"/>
    </row>
    <row r="144" spans="1:37" s="15" customFormat="1" ht="12">
      <c r="A144" s="3">
        <v>142</v>
      </c>
      <c r="B144" s="29" t="s">
        <v>472</v>
      </c>
      <c r="C144" s="2" t="s">
        <v>473</v>
      </c>
      <c r="D144" s="4" t="s">
        <v>2229</v>
      </c>
      <c r="E144" s="3" t="s">
        <v>4</v>
      </c>
      <c r="F144" s="10" t="s">
        <v>474</v>
      </c>
      <c r="G144" s="6" t="s">
        <v>294</v>
      </c>
      <c r="H144" s="9"/>
      <c r="I144" s="9"/>
      <c r="J144" s="9"/>
      <c r="K144" s="9"/>
      <c r="L144" s="9"/>
      <c r="M144" s="9" t="s">
        <v>2099</v>
      </c>
      <c r="N144" s="9" t="s">
        <v>112</v>
      </c>
      <c r="O144" s="60">
        <v>39174</v>
      </c>
      <c r="P144" s="9">
        <v>5</v>
      </c>
      <c r="Q144" s="9">
        <v>13</v>
      </c>
      <c r="R144" s="9">
        <v>0</v>
      </c>
      <c r="S144" s="9">
        <v>50</v>
      </c>
      <c r="T144" s="9"/>
      <c r="U144" s="9"/>
      <c r="V144" s="9"/>
      <c r="W144" s="73"/>
      <c r="X144" s="9">
        <v>13476.88</v>
      </c>
      <c r="Y144" s="40">
        <f t="shared" si="2"/>
        <v>12803.039999999999</v>
      </c>
      <c r="Z144" s="40">
        <v>673.84</v>
      </c>
      <c r="AA144" s="9" t="s">
        <v>252</v>
      </c>
      <c r="AB144" s="9" t="s">
        <v>114</v>
      </c>
      <c r="AC144" s="9" t="s">
        <v>119</v>
      </c>
      <c r="AD144" s="3" t="s">
        <v>116</v>
      </c>
      <c r="AE144" s="9" t="s">
        <v>128</v>
      </c>
      <c r="AF144" s="3" t="s">
        <v>2008</v>
      </c>
      <c r="AG144" s="3" t="s">
        <v>2126</v>
      </c>
      <c r="AH144" s="9"/>
      <c r="AI144" s="9"/>
      <c r="AJ144" s="34">
        <v>44510</v>
      </c>
      <c r="AK144" s="3">
        <f>152/1000</f>
        <v>0.152</v>
      </c>
    </row>
    <row r="145" spans="1:37" s="15" customFormat="1" ht="12">
      <c r="A145" s="3">
        <v>143</v>
      </c>
      <c r="B145" s="1" t="s">
        <v>475</v>
      </c>
      <c r="C145" s="2" t="s">
        <v>476</v>
      </c>
      <c r="D145" s="4" t="s">
        <v>2230</v>
      </c>
      <c r="E145" s="3" t="s">
        <v>4</v>
      </c>
      <c r="F145" s="10" t="s">
        <v>477</v>
      </c>
      <c r="G145" s="6" t="s">
        <v>294</v>
      </c>
      <c r="H145" s="9" t="str">
        <f>VLOOKUP(B145,[1]采购中心!$C$1:$I$65536,7,0)</f>
        <v>否</v>
      </c>
      <c r="I145" s="9" t="str">
        <f>VLOOKUP(B145,[1]采购中心!$C$1:$J$65536,8,0)</f>
        <v>海外营销</v>
      </c>
      <c r="J145" s="9" t="str">
        <f>VLOOKUP(B145,[1]采购中心!$C$1:$K$65536,9,0)</f>
        <v>李景鹏</v>
      </c>
      <c r="K145" s="9"/>
      <c r="L145" s="9"/>
      <c r="M145" s="9" t="s">
        <v>2099</v>
      </c>
      <c r="N145" s="9" t="s">
        <v>112</v>
      </c>
      <c r="O145" s="60">
        <v>40353</v>
      </c>
      <c r="P145" s="9">
        <v>5</v>
      </c>
      <c r="Q145" s="9">
        <v>10</v>
      </c>
      <c r="R145" s="9">
        <v>0</v>
      </c>
      <c r="S145" s="9">
        <v>50</v>
      </c>
      <c r="T145" s="9"/>
      <c r="U145" s="9"/>
      <c r="V145" s="9"/>
      <c r="W145" s="73"/>
      <c r="X145" s="9">
        <v>25641.03</v>
      </c>
      <c r="Y145" s="40">
        <f t="shared" si="2"/>
        <v>24358.98</v>
      </c>
      <c r="Z145" s="40">
        <v>1282.05</v>
      </c>
      <c r="AA145" s="9" t="s">
        <v>252</v>
      </c>
      <c r="AB145" s="9" t="s">
        <v>114</v>
      </c>
      <c r="AC145" s="9" t="s">
        <v>115</v>
      </c>
      <c r="AD145" s="3" t="s">
        <v>116</v>
      </c>
      <c r="AE145" s="9"/>
      <c r="AF145" s="3" t="s">
        <v>2008</v>
      </c>
      <c r="AG145" s="3" t="s">
        <v>2126</v>
      </c>
      <c r="AH145" s="9"/>
      <c r="AI145" s="9"/>
      <c r="AJ145" s="34">
        <v>44536</v>
      </c>
      <c r="AK145" s="3"/>
    </row>
    <row r="146" spans="1:37" s="15" customFormat="1" ht="12">
      <c r="A146" s="3">
        <v>144</v>
      </c>
      <c r="B146" s="2" t="s">
        <v>478</v>
      </c>
      <c r="C146" s="2" t="s">
        <v>479</v>
      </c>
      <c r="D146" s="4" t="s">
        <v>2231</v>
      </c>
      <c r="E146" s="3" t="s">
        <v>4</v>
      </c>
      <c r="F146" s="10" t="s">
        <v>265</v>
      </c>
      <c r="G146" s="6" t="s">
        <v>294</v>
      </c>
      <c r="H146" s="9" t="str">
        <f>VLOOKUP(B146,[1]采购中心!$C$1:$I$65536,7,0)</f>
        <v>否</v>
      </c>
      <c r="I146" s="9" t="str">
        <f>VLOOKUP(B146,[1]采购中心!$C$1:$J$65536,8,0)</f>
        <v>海外营销</v>
      </c>
      <c r="J146" s="9" t="str">
        <f>VLOOKUP(B146,[1]采购中心!$C$1:$K$65536,9,0)</f>
        <v>李景鹏</v>
      </c>
      <c r="K146" s="9"/>
      <c r="L146" s="9"/>
      <c r="M146" s="9" t="s">
        <v>2099</v>
      </c>
      <c r="N146" s="9" t="s">
        <v>112</v>
      </c>
      <c r="O146" s="60">
        <v>40406</v>
      </c>
      <c r="P146" s="9">
        <v>5</v>
      </c>
      <c r="Q146" s="9">
        <v>10</v>
      </c>
      <c r="R146" s="9">
        <v>0</v>
      </c>
      <c r="S146" s="9">
        <v>50</v>
      </c>
      <c r="T146" s="9"/>
      <c r="U146" s="9"/>
      <c r="V146" s="9"/>
      <c r="W146" s="73"/>
      <c r="X146" s="9">
        <v>10378.469999999999</v>
      </c>
      <c r="Y146" s="40">
        <f t="shared" si="2"/>
        <v>9859.5499999999993</v>
      </c>
      <c r="Z146" s="40">
        <v>518.91999999999996</v>
      </c>
      <c r="AA146" s="9" t="s">
        <v>252</v>
      </c>
      <c r="AB146" s="9" t="s">
        <v>114</v>
      </c>
      <c r="AC146" s="9" t="s">
        <v>115</v>
      </c>
      <c r="AD146" s="3" t="s">
        <v>116</v>
      </c>
      <c r="AE146" s="9" t="s">
        <v>128</v>
      </c>
      <c r="AF146" s="3" t="s">
        <v>2008</v>
      </c>
      <c r="AG146" s="3" t="s">
        <v>2126</v>
      </c>
      <c r="AH146" s="9"/>
      <c r="AI146" s="9"/>
      <c r="AJ146" s="34">
        <v>44509</v>
      </c>
      <c r="AK146" s="3"/>
    </row>
    <row r="147" spans="1:37" s="15" customFormat="1" ht="24">
      <c r="A147" s="3">
        <v>145</v>
      </c>
      <c r="B147" s="2" t="s">
        <v>480</v>
      </c>
      <c r="C147" s="2" t="s">
        <v>481</v>
      </c>
      <c r="D147" s="13" t="s">
        <v>2232</v>
      </c>
      <c r="E147" s="3" t="s">
        <v>4</v>
      </c>
      <c r="F147" s="10" t="s">
        <v>482</v>
      </c>
      <c r="G147" s="6" t="s">
        <v>294</v>
      </c>
      <c r="H147" s="9" t="str">
        <f>VLOOKUP(B147,[1]采购中心!$C$1:$I$65536,7,0)</f>
        <v>是</v>
      </c>
      <c r="I147" s="9" t="str">
        <f>VLOOKUP(B147,[1]采购中心!$C$1:$J$65536,8,0)</f>
        <v>海外营销</v>
      </c>
      <c r="J147" s="9" t="str">
        <f>VLOOKUP(B147,[1]采购中心!$C$1:$K$65536,9,0)</f>
        <v>李景鹏</v>
      </c>
      <c r="K147" s="9"/>
      <c r="L147" s="9"/>
      <c r="M147" s="9" t="s">
        <v>2099</v>
      </c>
      <c r="N147" s="9" t="s">
        <v>112</v>
      </c>
      <c r="O147" s="60">
        <v>39665</v>
      </c>
      <c r="P147" s="9">
        <v>5</v>
      </c>
      <c r="Q147" s="9">
        <v>12</v>
      </c>
      <c r="R147" s="9">
        <v>0</v>
      </c>
      <c r="S147" s="9">
        <v>50</v>
      </c>
      <c r="T147" s="9"/>
      <c r="U147" s="9"/>
      <c r="V147" s="9"/>
      <c r="W147" s="73"/>
      <c r="X147" s="9">
        <v>20713.02</v>
      </c>
      <c r="Y147" s="40">
        <f t="shared" si="2"/>
        <v>19677.37</v>
      </c>
      <c r="Z147" s="40">
        <v>1035.6500000000001</v>
      </c>
      <c r="AA147" s="9" t="s">
        <v>252</v>
      </c>
      <c r="AB147" s="9" t="s">
        <v>114</v>
      </c>
      <c r="AC147" s="9" t="s">
        <v>119</v>
      </c>
      <c r="AD147" s="3" t="s">
        <v>116</v>
      </c>
      <c r="AE147" s="9" t="s">
        <v>128</v>
      </c>
      <c r="AF147" s="3" t="s">
        <v>2008</v>
      </c>
      <c r="AG147" s="3" t="s">
        <v>2126</v>
      </c>
      <c r="AH147" s="9"/>
      <c r="AI147" s="9"/>
      <c r="AJ147" s="34">
        <v>44509</v>
      </c>
      <c r="AK147" s="3"/>
    </row>
    <row r="148" spans="1:37" s="15" customFormat="1" ht="12">
      <c r="A148" s="3">
        <v>146</v>
      </c>
      <c r="B148" s="1" t="s">
        <v>483</v>
      </c>
      <c r="C148" s="2" t="s">
        <v>2233</v>
      </c>
      <c r="D148" s="9" t="s">
        <v>2234</v>
      </c>
      <c r="E148" s="3" t="s">
        <v>4</v>
      </c>
      <c r="F148" s="10" t="s">
        <v>484</v>
      </c>
      <c r="G148" s="6" t="s">
        <v>294</v>
      </c>
      <c r="H148" s="9" t="str">
        <f>VLOOKUP(B148,[1]采购中心!$C$1:$I$65536,7,0)</f>
        <v>否</v>
      </c>
      <c r="I148" s="9" t="str">
        <f>VLOOKUP(B148,[1]采购中心!$C$1:$J$65536,8,0)</f>
        <v>海外营销</v>
      </c>
      <c r="J148" s="9" t="str">
        <f>VLOOKUP(B148,[1]采购中心!$C$1:$K$65536,9,0)</f>
        <v>李景鹏</v>
      </c>
      <c r="K148" s="9"/>
      <c r="L148" s="9"/>
      <c r="M148" s="9" t="s">
        <v>2099</v>
      </c>
      <c r="N148" s="9" t="s">
        <v>112</v>
      </c>
      <c r="O148" s="60">
        <v>40467</v>
      </c>
      <c r="P148" s="9">
        <v>5</v>
      </c>
      <c r="Q148" s="9">
        <v>10</v>
      </c>
      <c r="R148" s="9">
        <v>0</v>
      </c>
      <c r="S148" s="9">
        <v>50</v>
      </c>
      <c r="T148" s="9"/>
      <c r="U148" s="9"/>
      <c r="V148" s="9"/>
      <c r="W148" s="73"/>
      <c r="X148" s="9">
        <v>11111.11</v>
      </c>
      <c r="Y148" s="40">
        <f t="shared" si="2"/>
        <v>10555.550000000001</v>
      </c>
      <c r="Z148" s="40">
        <v>555.55999999999995</v>
      </c>
      <c r="AA148" s="9" t="s">
        <v>196</v>
      </c>
      <c r="AB148" s="9" t="s">
        <v>114</v>
      </c>
      <c r="AC148" s="9" t="s">
        <v>115</v>
      </c>
      <c r="AD148" s="3" t="s">
        <v>116</v>
      </c>
      <c r="AE148" s="9" t="s">
        <v>128</v>
      </c>
      <c r="AF148" s="3" t="s">
        <v>2008</v>
      </c>
      <c r="AG148" s="3" t="s">
        <v>2126</v>
      </c>
      <c r="AH148" s="9"/>
      <c r="AI148" s="9"/>
      <c r="AJ148" s="34">
        <v>44509</v>
      </c>
      <c r="AK148" s="3"/>
    </row>
    <row r="149" spans="1:37" s="15" customFormat="1" ht="12">
      <c r="A149" s="3">
        <v>147</v>
      </c>
      <c r="B149" s="29" t="s">
        <v>2235</v>
      </c>
      <c r="C149" s="2" t="s">
        <v>2236</v>
      </c>
      <c r="D149" s="9" t="s">
        <v>2237</v>
      </c>
      <c r="E149" s="3" t="s">
        <v>4</v>
      </c>
      <c r="F149" s="10" t="s">
        <v>485</v>
      </c>
      <c r="G149" s="6" t="s">
        <v>294</v>
      </c>
      <c r="H149" s="9"/>
      <c r="I149" s="9"/>
      <c r="J149" s="9"/>
      <c r="K149" s="9"/>
      <c r="L149" s="9"/>
      <c r="M149" s="9" t="s">
        <v>2099</v>
      </c>
      <c r="N149" s="9" t="s">
        <v>112</v>
      </c>
      <c r="O149" s="60">
        <v>39299</v>
      </c>
      <c r="P149" s="9">
        <v>5</v>
      </c>
      <c r="Q149" s="9">
        <v>13</v>
      </c>
      <c r="R149" s="9">
        <v>0</v>
      </c>
      <c r="S149" s="9">
        <v>50</v>
      </c>
      <c r="T149" s="9"/>
      <c r="U149" s="9"/>
      <c r="V149" s="9"/>
      <c r="W149" s="73"/>
      <c r="X149" s="9">
        <v>13500</v>
      </c>
      <c r="Y149" s="40">
        <f t="shared" si="2"/>
        <v>12825</v>
      </c>
      <c r="Z149" s="40">
        <v>675</v>
      </c>
      <c r="AA149" s="9" t="s">
        <v>118</v>
      </c>
      <c r="AB149" s="9" t="s">
        <v>114</v>
      </c>
      <c r="AC149" s="9" t="s">
        <v>119</v>
      </c>
      <c r="AD149" s="3" t="s">
        <v>116</v>
      </c>
      <c r="AE149" s="9"/>
      <c r="AF149" s="3" t="s">
        <v>2008</v>
      </c>
      <c r="AG149" s="3" t="s">
        <v>2126</v>
      </c>
      <c r="AH149" s="9"/>
      <c r="AI149" s="9"/>
      <c r="AJ149" s="34">
        <v>44509</v>
      </c>
      <c r="AK149" s="3"/>
    </row>
    <row r="150" spans="1:37" s="15" customFormat="1" ht="12">
      <c r="A150" s="3">
        <v>148</v>
      </c>
      <c r="B150" s="2" t="s">
        <v>486</v>
      </c>
      <c r="C150" s="2" t="s">
        <v>487</v>
      </c>
      <c r="D150" s="4" t="s">
        <v>2238</v>
      </c>
      <c r="E150" s="3" t="s">
        <v>4</v>
      </c>
      <c r="F150" s="10" t="s">
        <v>488</v>
      </c>
      <c r="G150" s="6" t="s">
        <v>294</v>
      </c>
      <c r="H150" s="9" t="str">
        <f>VLOOKUP(B150,[1]采购中心!$C$1:$I$65536,7,0)</f>
        <v>否</v>
      </c>
      <c r="I150" s="9" t="str">
        <f>VLOOKUP(B150,[1]采购中心!$C$1:$J$65536,8,0)</f>
        <v>海外营销</v>
      </c>
      <c r="J150" s="9" t="str">
        <f>VLOOKUP(B150,[1]采购中心!$C$1:$K$65536,9,0)</f>
        <v>李景鹏</v>
      </c>
      <c r="K150" s="9"/>
      <c r="L150" s="9"/>
      <c r="M150" s="9" t="s">
        <v>2099</v>
      </c>
      <c r="N150" s="9" t="s">
        <v>112</v>
      </c>
      <c r="O150" s="60">
        <v>39994</v>
      </c>
      <c r="P150" s="9">
        <v>5</v>
      </c>
      <c r="Q150" s="9">
        <v>11</v>
      </c>
      <c r="R150" s="9">
        <v>0</v>
      </c>
      <c r="S150" s="9">
        <v>50</v>
      </c>
      <c r="T150" s="9"/>
      <c r="U150" s="9"/>
      <c r="V150" s="9"/>
      <c r="W150" s="73"/>
      <c r="X150" s="9">
        <v>10110.18</v>
      </c>
      <c r="Y150" s="40">
        <f t="shared" si="2"/>
        <v>9604.67</v>
      </c>
      <c r="Z150" s="40">
        <v>505.51</v>
      </c>
      <c r="AA150" s="9" t="s">
        <v>252</v>
      </c>
      <c r="AB150" s="9" t="s">
        <v>114</v>
      </c>
      <c r="AC150" s="9" t="s">
        <v>119</v>
      </c>
      <c r="AD150" s="3" t="s">
        <v>116</v>
      </c>
      <c r="AE150" s="9" t="s">
        <v>128</v>
      </c>
      <c r="AF150" s="3" t="s">
        <v>2008</v>
      </c>
      <c r="AG150" s="3" t="s">
        <v>2126</v>
      </c>
      <c r="AH150" s="9"/>
      <c r="AI150" s="9"/>
      <c r="AJ150" s="34">
        <v>44560</v>
      </c>
      <c r="AK150" s="3"/>
    </row>
    <row r="151" spans="1:37" s="15" customFormat="1" ht="12">
      <c r="A151" s="3">
        <v>149</v>
      </c>
      <c r="B151" s="2" t="s">
        <v>489</v>
      </c>
      <c r="C151" s="2" t="s">
        <v>490</v>
      </c>
      <c r="D151" s="4" t="s">
        <v>2239</v>
      </c>
      <c r="E151" s="3" t="s">
        <v>4</v>
      </c>
      <c r="F151" s="10" t="s">
        <v>491</v>
      </c>
      <c r="G151" s="6" t="s">
        <v>294</v>
      </c>
      <c r="H151" s="9" t="str">
        <f>VLOOKUP(B151,[1]采购中心!$C$1:$I$65536,7,0)</f>
        <v>否</v>
      </c>
      <c r="I151" s="9" t="str">
        <f>VLOOKUP(B151,[1]采购中心!$C$1:$J$65536,8,0)</f>
        <v>海外营销</v>
      </c>
      <c r="J151" s="9" t="str">
        <f>VLOOKUP(B151,[1]采购中心!$C$1:$K$65536,9,0)</f>
        <v>李景鹏</v>
      </c>
      <c r="K151" s="9"/>
      <c r="L151" s="9"/>
      <c r="M151" s="9" t="s">
        <v>2099</v>
      </c>
      <c r="N151" s="9" t="s">
        <v>112</v>
      </c>
      <c r="O151" s="60">
        <v>40406</v>
      </c>
      <c r="P151" s="9">
        <v>5</v>
      </c>
      <c r="Q151" s="9">
        <v>10</v>
      </c>
      <c r="R151" s="9">
        <v>0</v>
      </c>
      <c r="S151" s="9">
        <v>50</v>
      </c>
      <c r="T151" s="9"/>
      <c r="U151" s="9"/>
      <c r="V151" s="9"/>
      <c r="W151" s="73"/>
      <c r="X151" s="9">
        <v>9143.57</v>
      </c>
      <c r="Y151" s="40">
        <f t="shared" si="2"/>
        <v>8686.39</v>
      </c>
      <c r="Z151" s="40">
        <v>457.18</v>
      </c>
      <c r="AA151" s="9" t="s">
        <v>252</v>
      </c>
      <c r="AB151" s="9" t="s">
        <v>114</v>
      </c>
      <c r="AC151" s="9" t="s">
        <v>115</v>
      </c>
      <c r="AD151" s="3" t="s">
        <v>116</v>
      </c>
      <c r="AE151" s="9" t="s">
        <v>128</v>
      </c>
      <c r="AF151" s="3" t="s">
        <v>2008</v>
      </c>
      <c r="AG151" s="3" t="s">
        <v>2126</v>
      </c>
      <c r="AH151" s="9"/>
      <c r="AI151" s="9"/>
      <c r="AJ151" s="34">
        <v>44509</v>
      </c>
      <c r="AK151" s="3">
        <f>107/1000</f>
        <v>0.107</v>
      </c>
    </row>
    <row r="152" spans="1:37" s="15" customFormat="1" ht="12">
      <c r="A152" s="3">
        <v>150</v>
      </c>
      <c r="B152" s="8" t="s">
        <v>492</v>
      </c>
      <c r="C152" s="4" t="s">
        <v>2240</v>
      </c>
      <c r="D152" s="4" t="s">
        <v>2241</v>
      </c>
      <c r="E152" s="3" t="s">
        <v>4</v>
      </c>
      <c r="F152" s="3" t="s">
        <v>493</v>
      </c>
      <c r="G152" s="4" t="s">
        <v>294</v>
      </c>
      <c r="H152" s="9" t="str">
        <f>VLOOKUP(B152,[1]采购中心!$C$1:$I$65536,7,0)</f>
        <v>否</v>
      </c>
      <c r="I152" s="9" t="str">
        <f>VLOOKUP(B152,[1]采购中心!$C$1:$J$65536,8,0)</f>
        <v>海外营销</v>
      </c>
      <c r="J152" s="9" t="str">
        <f>VLOOKUP(B152,[1]采购中心!$C$1:$K$65536,9,0)</f>
        <v>李景鹏</v>
      </c>
      <c r="K152" s="9"/>
      <c r="L152" s="9"/>
      <c r="M152" s="9" t="s">
        <v>2099</v>
      </c>
      <c r="N152" s="9" t="s">
        <v>112</v>
      </c>
      <c r="O152" s="60">
        <v>41177</v>
      </c>
      <c r="P152" s="9">
        <v>5</v>
      </c>
      <c r="Q152" s="9">
        <v>8</v>
      </c>
      <c r="R152" s="9">
        <v>0</v>
      </c>
      <c r="S152" s="9">
        <v>50</v>
      </c>
      <c r="T152" s="9"/>
      <c r="U152" s="9"/>
      <c r="V152" s="9"/>
      <c r="W152" s="73"/>
      <c r="X152" s="9">
        <v>34188.03</v>
      </c>
      <c r="Y152" s="40">
        <f t="shared" si="2"/>
        <v>32478.629999999997</v>
      </c>
      <c r="Z152" s="40">
        <v>1709.4</v>
      </c>
      <c r="AA152" s="9" t="s">
        <v>196</v>
      </c>
      <c r="AB152" s="9" t="s">
        <v>114</v>
      </c>
      <c r="AC152" s="9" t="s">
        <v>115</v>
      </c>
      <c r="AD152" s="3" t="s">
        <v>116</v>
      </c>
      <c r="AE152" s="9" t="s">
        <v>128</v>
      </c>
      <c r="AF152" s="3" t="s">
        <v>2008</v>
      </c>
      <c r="AG152" s="3" t="s">
        <v>2126</v>
      </c>
      <c r="AH152" s="9"/>
      <c r="AI152" s="9"/>
      <c r="AJ152" s="34">
        <v>44550</v>
      </c>
      <c r="AK152" s="3"/>
    </row>
    <row r="153" spans="1:37" s="15" customFormat="1" ht="12">
      <c r="A153" s="3">
        <v>151</v>
      </c>
      <c r="B153" s="4" t="s">
        <v>494</v>
      </c>
      <c r="C153" s="4" t="s">
        <v>2242</v>
      </c>
      <c r="D153" s="4" t="s">
        <v>2243</v>
      </c>
      <c r="E153" s="3" t="s">
        <v>4</v>
      </c>
      <c r="F153" s="3" t="s">
        <v>495</v>
      </c>
      <c r="G153" s="4" t="s">
        <v>294</v>
      </c>
      <c r="H153" s="9"/>
      <c r="I153" s="9"/>
      <c r="J153" s="9"/>
      <c r="K153" s="9"/>
      <c r="L153" s="9"/>
      <c r="M153" s="9" t="s">
        <v>2099</v>
      </c>
      <c r="N153" s="9" t="s">
        <v>112</v>
      </c>
      <c r="O153" s="60">
        <v>40014</v>
      </c>
      <c r="P153" s="9">
        <v>5</v>
      </c>
      <c r="Q153" s="9">
        <v>11</v>
      </c>
      <c r="R153" s="9">
        <v>0</v>
      </c>
      <c r="S153" s="9">
        <v>50</v>
      </c>
      <c r="T153" s="9"/>
      <c r="U153" s="9"/>
      <c r="V153" s="9"/>
      <c r="W153" s="73"/>
      <c r="X153" s="9">
        <v>12820.51</v>
      </c>
      <c r="Y153" s="40">
        <f t="shared" si="2"/>
        <v>12179.48</v>
      </c>
      <c r="Z153" s="40">
        <v>641.03</v>
      </c>
      <c r="AA153" s="9" t="s">
        <v>118</v>
      </c>
      <c r="AB153" s="9" t="s">
        <v>114</v>
      </c>
      <c r="AC153" s="9" t="s">
        <v>119</v>
      </c>
      <c r="AD153" s="3" t="s">
        <v>116</v>
      </c>
      <c r="AE153" s="9" t="s">
        <v>128</v>
      </c>
      <c r="AF153" s="3" t="s">
        <v>2008</v>
      </c>
      <c r="AG153" s="3" t="s">
        <v>2126</v>
      </c>
      <c r="AH153" s="9"/>
      <c r="AI153" s="9"/>
      <c r="AJ153" s="34">
        <v>44515</v>
      </c>
      <c r="AK153" s="3"/>
    </row>
    <row r="154" spans="1:37" s="15" customFormat="1" ht="12">
      <c r="A154" s="3">
        <v>152</v>
      </c>
      <c r="B154" s="8" t="s">
        <v>496</v>
      </c>
      <c r="C154" s="4" t="s">
        <v>497</v>
      </c>
      <c r="D154" s="4" t="s">
        <v>2244</v>
      </c>
      <c r="E154" s="3" t="s">
        <v>4</v>
      </c>
      <c r="F154" s="3" t="s">
        <v>498</v>
      </c>
      <c r="G154" s="4" t="s">
        <v>294</v>
      </c>
      <c r="H154" s="9" t="str">
        <f>VLOOKUP(B154,[1]采购中心!$C$1:$I$65536,7,0)</f>
        <v>否</v>
      </c>
      <c r="I154" s="9" t="str">
        <f>VLOOKUP(B154,[1]采购中心!$C$1:$J$65536,8,0)</f>
        <v>国内营销</v>
      </c>
      <c r="J154" s="9" t="str">
        <f>VLOOKUP(B154,[1]采购中心!$C$1:$K$65536,9,0)</f>
        <v>胡江冯</v>
      </c>
      <c r="K154" s="9"/>
      <c r="L154" s="9"/>
      <c r="M154" s="9" t="s">
        <v>2099</v>
      </c>
      <c r="N154" s="9" t="s">
        <v>112</v>
      </c>
      <c r="O154" s="60">
        <v>40756</v>
      </c>
      <c r="P154" s="9">
        <v>5</v>
      </c>
      <c r="Q154" s="9">
        <v>9</v>
      </c>
      <c r="R154" s="9">
        <v>0</v>
      </c>
      <c r="S154" s="9">
        <v>50</v>
      </c>
      <c r="T154" s="9"/>
      <c r="U154" s="9"/>
      <c r="V154" s="9"/>
      <c r="W154" s="73"/>
      <c r="X154" s="9">
        <v>82283.350000000006</v>
      </c>
      <c r="Y154" s="40">
        <f t="shared" si="2"/>
        <v>78169.180000000008</v>
      </c>
      <c r="Z154" s="40">
        <v>4114.17</v>
      </c>
      <c r="AA154" s="9" t="s">
        <v>252</v>
      </c>
      <c r="AB154" s="9" t="s">
        <v>114</v>
      </c>
      <c r="AC154" s="9" t="s">
        <v>115</v>
      </c>
      <c r="AD154" s="3" t="s">
        <v>116</v>
      </c>
      <c r="AE154" s="9"/>
      <c r="AF154" s="3" t="s">
        <v>2008</v>
      </c>
      <c r="AG154" s="3" t="s">
        <v>2126</v>
      </c>
      <c r="AH154" s="9"/>
      <c r="AI154" s="9"/>
      <c r="AJ154" s="34">
        <v>44527</v>
      </c>
      <c r="AK154" s="3"/>
    </row>
    <row r="155" spans="1:37" s="15" customFormat="1" ht="12">
      <c r="A155" s="3">
        <v>153</v>
      </c>
      <c r="B155" s="4" t="s">
        <v>499</v>
      </c>
      <c r="C155" s="4" t="s">
        <v>500</v>
      </c>
      <c r="D155" s="4" t="s">
        <v>2245</v>
      </c>
      <c r="E155" s="3" t="s">
        <v>4</v>
      </c>
      <c r="F155" s="3" t="s">
        <v>501</v>
      </c>
      <c r="G155" s="4" t="s">
        <v>294</v>
      </c>
      <c r="H155" s="9" t="str">
        <f>VLOOKUP(B155,[1]采购中心!$C$1:$I$65536,7,0)</f>
        <v>否</v>
      </c>
      <c r="I155" s="9" t="str">
        <f>VLOOKUP(B155,[1]采购中心!$C$1:$J$65536,8,0)</f>
        <v>国内营销</v>
      </c>
      <c r="J155" s="9" t="str">
        <f>VLOOKUP(B155,[1]采购中心!$C$1:$K$65536,9,0)</f>
        <v>胡江冯</v>
      </c>
      <c r="K155" s="9"/>
      <c r="L155" s="9"/>
      <c r="M155" s="9" t="s">
        <v>2099</v>
      </c>
      <c r="N155" s="9" t="s">
        <v>112</v>
      </c>
      <c r="O155" s="60">
        <v>40813</v>
      </c>
      <c r="P155" s="9">
        <v>5</v>
      </c>
      <c r="Q155" s="9">
        <v>9</v>
      </c>
      <c r="R155" s="9">
        <v>0</v>
      </c>
      <c r="S155" s="9">
        <v>50</v>
      </c>
      <c r="T155" s="9"/>
      <c r="U155" s="9"/>
      <c r="V155" s="9"/>
      <c r="W155" s="73"/>
      <c r="X155" s="9">
        <v>60085.47</v>
      </c>
      <c r="Y155" s="40">
        <f t="shared" si="2"/>
        <v>57081.200000000004</v>
      </c>
      <c r="Z155" s="40">
        <v>3004.27</v>
      </c>
      <c r="AA155" s="9" t="s">
        <v>196</v>
      </c>
      <c r="AB155" s="9" t="s">
        <v>114</v>
      </c>
      <c r="AC155" s="9" t="s">
        <v>115</v>
      </c>
      <c r="AD155" s="3" t="s">
        <v>116</v>
      </c>
      <c r="AE155" s="9"/>
      <c r="AF155" s="3" t="s">
        <v>2008</v>
      </c>
      <c r="AG155" s="3" t="s">
        <v>2126</v>
      </c>
      <c r="AH155" s="9"/>
      <c r="AI155" s="9"/>
      <c r="AJ155" s="34">
        <v>44527</v>
      </c>
      <c r="AK155" s="3"/>
    </row>
    <row r="156" spans="1:37" s="15" customFormat="1" ht="12">
      <c r="A156" s="3">
        <v>154</v>
      </c>
      <c r="B156" s="20" t="s">
        <v>502</v>
      </c>
      <c r="C156" s="2" t="s">
        <v>2246</v>
      </c>
      <c r="D156" s="2" t="s">
        <v>2247</v>
      </c>
      <c r="E156" s="3" t="s">
        <v>4</v>
      </c>
      <c r="F156" s="10" t="s">
        <v>503</v>
      </c>
      <c r="G156" s="2" t="s">
        <v>504</v>
      </c>
      <c r="H156" s="9"/>
      <c r="I156" s="9"/>
      <c r="J156" s="9"/>
      <c r="K156" s="9"/>
      <c r="L156" s="9"/>
      <c r="M156" s="9" t="s">
        <v>2099</v>
      </c>
      <c r="N156" s="9" t="s">
        <v>112</v>
      </c>
      <c r="O156" s="60">
        <v>41275</v>
      </c>
      <c r="P156" s="9">
        <v>5</v>
      </c>
      <c r="Q156" s="9">
        <v>7</v>
      </c>
      <c r="R156" s="9">
        <v>0</v>
      </c>
      <c r="S156" s="9">
        <v>50</v>
      </c>
      <c r="T156" s="9"/>
      <c r="U156" s="9"/>
      <c r="V156" s="9"/>
      <c r="W156" s="50"/>
      <c r="X156" s="9">
        <v>38461.54</v>
      </c>
      <c r="Y156" s="40">
        <f t="shared" si="2"/>
        <v>36538.46</v>
      </c>
      <c r="Z156" s="40">
        <v>1923.08</v>
      </c>
      <c r="AA156" s="9" t="s">
        <v>232</v>
      </c>
      <c r="AB156" s="9" t="s">
        <v>114</v>
      </c>
      <c r="AC156" s="9" t="s">
        <v>290</v>
      </c>
      <c r="AD156" s="3" t="s">
        <v>116</v>
      </c>
      <c r="AE156" s="9"/>
      <c r="AF156" s="3" t="s">
        <v>2008</v>
      </c>
      <c r="AG156" s="3" t="s">
        <v>2248</v>
      </c>
      <c r="AH156" s="9"/>
      <c r="AI156" s="9"/>
      <c r="AJ156" s="34">
        <v>44553</v>
      </c>
      <c r="AK156" s="3"/>
    </row>
    <row r="157" spans="1:37" s="15" customFormat="1" ht="12">
      <c r="A157" s="3">
        <v>155</v>
      </c>
      <c r="B157" s="20" t="s">
        <v>2249</v>
      </c>
      <c r="C157" s="2" t="s">
        <v>505</v>
      </c>
      <c r="D157" s="2" t="s">
        <v>2250</v>
      </c>
      <c r="E157" s="3" t="s">
        <v>4</v>
      </c>
      <c r="F157" s="10" t="s">
        <v>506</v>
      </c>
      <c r="G157" s="2" t="s">
        <v>504</v>
      </c>
      <c r="H157" s="9"/>
      <c r="I157" s="9"/>
      <c r="J157" s="9"/>
      <c r="K157" s="9"/>
      <c r="L157" s="9"/>
      <c r="M157" s="9" t="s">
        <v>2099</v>
      </c>
      <c r="N157" s="9" t="s">
        <v>112</v>
      </c>
      <c r="O157" s="60">
        <v>41275</v>
      </c>
      <c r="P157" s="9">
        <v>5</v>
      </c>
      <c r="Q157" s="9">
        <v>7</v>
      </c>
      <c r="R157" s="9">
        <v>0</v>
      </c>
      <c r="S157" s="9">
        <v>50</v>
      </c>
      <c r="T157" s="9"/>
      <c r="U157" s="9"/>
      <c r="V157" s="9"/>
      <c r="W157" s="50"/>
      <c r="X157" s="9">
        <v>29914.53</v>
      </c>
      <c r="Y157" s="40">
        <f t="shared" si="2"/>
        <v>28418.799999999999</v>
      </c>
      <c r="Z157" s="40">
        <v>1495.73</v>
      </c>
      <c r="AA157" s="9" t="s">
        <v>232</v>
      </c>
      <c r="AB157" s="9" t="s">
        <v>114</v>
      </c>
      <c r="AC157" s="9" t="s">
        <v>290</v>
      </c>
      <c r="AD157" s="3" t="s">
        <v>116</v>
      </c>
      <c r="AE157" s="9"/>
      <c r="AF157" s="3" t="s">
        <v>2008</v>
      </c>
      <c r="AG157" s="3" t="s">
        <v>2248</v>
      </c>
      <c r="AH157" s="9"/>
      <c r="AI157" s="9"/>
      <c r="AJ157" s="34">
        <v>44543</v>
      </c>
      <c r="AK157" s="3"/>
    </row>
    <row r="158" spans="1:37" s="15" customFormat="1" ht="48">
      <c r="A158" s="3">
        <v>156</v>
      </c>
      <c r="B158" s="20" t="s">
        <v>2251</v>
      </c>
      <c r="C158" s="2" t="s">
        <v>507</v>
      </c>
      <c r="D158" s="5" t="s">
        <v>2252</v>
      </c>
      <c r="E158" s="3" t="s">
        <v>4</v>
      </c>
      <c r="F158" s="10" t="s">
        <v>508</v>
      </c>
      <c r="G158" s="2" t="s">
        <v>504</v>
      </c>
      <c r="H158" s="9" t="str">
        <f>VLOOKUP(B158,[1]采购中心!$C$1:$I$65536,7,0)</f>
        <v>否</v>
      </c>
      <c r="I158" s="9" t="str">
        <f>VLOOKUP(B158,[1]采购中心!$C$1:$J$65536,8,0)</f>
        <v>海外营销</v>
      </c>
      <c r="J158" s="9" t="str">
        <f>VLOOKUP(B158,[1]采购中心!$C$1:$K$65536,9,0)</f>
        <v>李景鹏</v>
      </c>
      <c r="K158" s="9"/>
      <c r="L158" s="9"/>
      <c r="M158" s="9" t="s">
        <v>2099</v>
      </c>
      <c r="N158" s="9" t="s">
        <v>112</v>
      </c>
      <c r="O158" s="60">
        <v>41297</v>
      </c>
      <c r="P158" s="9">
        <v>5</v>
      </c>
      <c r="Q158" s="9">
        <v>7</v>
      </c>
      <c r="R158" s="9">
        <v>0</v>
      </c>
      <c r="S158" s="9">
        <v>50</v>
      </c>
      <c r="T158" s="9"/>
      <c r="U158" s="9"/>
      <c r="V158" s="9"/>
      <c r="W158" s="73"/>
      <c r="X158" s="9">
        <v>193562.98</v>
      </c>
      <c r="Y158" s="40">
        <f t="shared" si="2"/>
        <v>183884.83000000002</v>
      </c>
      <c r="Z158" s="40">
        <v>9678.15</v>
      </c>
      <c r="AA158" s="9" t="s">
        <v>252</v>
      </c>
      <c r="AB158" s="9" t="s">
        <v>114</v>
      </c>
      <c r="AC158" s="9" t="s">
        <v>290</v>
      </c>
      <c r="AD158" s="3" t="s">
        <v>116</v>
      </c>
      <c r="AE158" s="9"/>
      <c r="AF158" s="3" t="s">
        <v>2008</v>
      </c>
      <c r="AG158" s="3" t="s">
        <v>2248</v>
      </c>
      <c r="AH158" s="9"/>
      <c r="AI158" s="9"/>
      <c r="AJ158" s="34">
        <v>44553</v>
      </c>
      <c r="AK158" s="3"/>
    </row>
    <row r="159" spans="1:37" s="15" customFormat="1" ht="48">
      <c r="A159" s="3">
        <v>157</v>
      </c>
      <c r="B159" s="20" t="s">
        <v>509</v>
      </c>
      <c r="C159" s="2" t="s">
        <v>510</v>
      </c>
      <c r="D159" s="5" t="s">
        <v>511</v>
      </c>
      <c r="E159" s="3" t="s">
        <v>4</v>
      </c>
      <c r="F159" s="10" t="s">
        <v>512</v>
      </c>
      <c r="G159" s="2" t="s">
        <v>504</v>
      </c>
      <c r="H159" s="9" t="str">
        <f>VLOOKUP(B159,[1]采购中心!$C$1:$I$65536,7,0)</f>
        <v>否</v>
      </c>
      <c r="I159" s="9" t="str">
        <f>VLOOKUP(B159,[1]采购中心!$C$1:$J$65536,8,0)</f>
        <v>海外营销</v>
      </c>
      <c r="J159" s="9" t="str">
        <f>VLOOKUP(B159,[1]采购中心!$C$1:$K$65536,9,0)</f>
        <v>李景鹏</v>
      </c>
      <c r="K159" s="9"/>
      <c r="L159" s="9"/>
      <c r="M159" s="9" t="s">
        <v>2099</v>
      </c>
      <c r="N159" s="9" t="s">
        <v>112</v>
      </c>
      <c r="O159" s="60">
        <v>41297</v>
      </c>
      <c r="P159" s="9">
        <v>5</v>
      </c>
      <c r="Q159" s="9">
        <v>7</v>
      </c>
      <c r="R159" s="9">
        <v>0</v>
      </c>
      <c r="S159" s="9">
        <v>50</v>
      </c>
      <c r="T159" s="9"/>
      <c r="U159" s="9"/>
      <c r="V159" s="9"/>
      <c r="W159" s="73"/>
      <c r="X159" s="9">
        <v>143948.47</v>
      </c>
      <c r="Y159" s="40">
        <f t="shared" si="2"/>
        <v>136751.04999999999</v>
      </c>
      <c r="Z159" s="40">
        <v>7197.42</v>
      </c>
      <c r="AA159" s="9" t="s">
        <v>252</v>
      </c>
      <c r="AB159" s="9" t="s">
        <v>114</v>
      </c>
      <c r="AC159" s="9" t="s">
        <v>290</v>
      </c>
      <c r="AD159" s="3" t="s">
        <v>116</v>
      </c>
      <c r="AE159" s="9"/>
      <c r="AF159" s="3" t="s">
        <v>2008</v>
      </c>
      <c r="AG159" s="3" t="s">
        <v>2248</v>
      </c>
      <c r="AH159" s="9"/>
      <c r="AI159" s="9"/>
      <c r="AJ159" s="34">
        <v>44551</v>
      </c>
      <c r="AK159" s="3"/>
    </row>
    <row r="160" spans="1:37" s="15" customFormat="1" ht="72">
      <c r="A160" s="3">
        <v>158</v>
      </c>
      <c r="B160" s="14" t="s">
        <v>513</v>
      </c>
      <c r="C160" s="2" t="s">
        <v>514</v>
      </c>
      <c r="D160" s="5" t="s">
        <v>515</v>
      </c>
      <c r="E160" s="3" t="s">
        <v>4</v>
      </c>
      <c r="F160" s="10" t="s">
        <v>516</v>
      </c>
      <c r="G160" s="2" t="s">
        <v>504</v>
      </c>
      <c r="H160" s="9"/>
      <c r="I160" s="9"/>
      <c r="J160" s="9"/>
      <c r="K160" s="9"/>
      <c r="L160" s="9"/>
      <c r="M160" s="9" t="s">
        <v>2099</v>
      </c>
      <c r="N160" s="9" t="s">
        <v>112</v>
      </c>
      <c r="O160" s="60">
        <v>40770</v>
      </c>
      <c r="P160" s="9">
        <v>5</v>
      </c>
      <c r="Q160" s="9">
        <v>9</v>
      </c>
      <c r="R160" s="9">
        <v>0</v>
      </c>
      <c r="S160" s="9">
        <v>50</v>
      </c>
      <c r="T160" s="9"/>
      <c r="U160" s="9"/>
      <c r="V160" s="9"/>
      <c r="W160" s="73"/>
      <c r="X160" s="9">
        <v>195880.63</v>
      </c>
      <c r="Y160" s="40">
        <f t="shared" si="2"/>
        <v>186086.6</v>
      </c>
      <c r="Z160" s="40">
        <v>9794.0300000000007</v>
      </c>
      <c r="AA160" s="9" t="s">
        <v>252</v>
      </c>
      <c r="AB160" s="9" t="s">
        <v>114</v>
      </c>
      <c r="AC160" s="9" t="s">
        <v>115</v>
      </c>
      <c r="AD160" s="3" t="s">
        <v>116</v>
      </c>
      <c r="AE160" s="9"/>
      <c r="AF160" s="3" t="s">
        <v>2008</v>
      </c>
      <c r="AG160" s="3" t="s">
        <v>2248</v>
      </c>
      <c r="AH160" s="9"/>
      <c r="AI160" s="9"/>
      <c r="AJ160" s="34">
        <v>44551</v>
      </c>
      <c r="AK160" s="3"/>
    </row>
    <row r="161" spans="1:37" s="15" customFormat="1" ht="48">
      <c r="A161" s="3">
        <v>159</v>
      </c>
      <c r="B161" s="14" t="s">
        <v>517</v>
      </c>
      <c r="C161" s="2" t="s">
        <v>518</v>
      </c>
      <c r="D161" s="5" t="s">
        <v>519</v>
      </c>
      <c r="E161" s="3" t="s">
        <v>4</v>
      </c>
      <c r="F161" s="10" t="s">
        <v>520</v>
      </c>
      <c r="G161" s="2" t="s">
        <v>504</v>
      </c>
      <c r="H161" s="9"/>
      <c r="I161" s="9"/>
      <c r="J161" s="9"/>
      <c r="K161" s="9"/>
      <c r="L161" s="9"/>
      <c r="M161" s="9" t="s">
        <v>2099</v>
      </c>
      <c r="N161" s="9" t="s">
        <v>112</v>
      </c>
      <c r="O161" s="60">
        <v>40770</v>
      </c>
      <c r="P161" s="9">
        <v>5</v>
      </c>
      <c r="Q161" s="9">
        <v>9</v>
      </c>
      <c r="R161" s="9">
        <v>0</v>
      </c>
      <c r="S161" s="9">
        <v>50</v>
      </c>
      <c r="T161" s="9"/>
      <c r="U161" s="9"/>
      <c r="V161" s="9"/>
      <c r="W161" s="50"/>
      <c r="X161" s="9">
        <v>106023.07</v>
      </c>
      <c r="Y161" s="40">
        <f t="shared" si="2"/>
        <v>100721.92000000001</v>
      </c>
      <c r="Z161" s="40">
        <v>5301.15</v>
      </c>
      <c r="AA161" s="9" t="s">
        <v>252</v>
      </c>
      <c r="AB161" s="9" t="s">
        <v>114</v>
      </c>
      <c r="AC161" s="9" t="s">
        <v>115</v>
      </c>
      <c r="AD161" s="3" t="s">
        <v>116</v>
      </c>
      <c r="AE161" s="9"/>
      <c r="AF161" s="3" t="s">
        <v>2008</v>
      </c>
      <c r="AG161" s="3" t="s">
        <v>2248</v>
      </c>
      <c r="AH161" s="9"/>
      <c r="AI161" s="9"/>
      <c r="AJ161" s="34">
        <v>44543</v>
      </c>
      <c r="AK161" s="3"/>
    </row>
    <row r="162" spans="1:37" s="15" customFormat="1" ht="48">
      <c r="A162" s="3">
        <v>160</v>
      </c>
      <c r="B162" s="14" t="s">
        <v>521</v>
      </c>
      <c r="C162" s="2" t="s">
        <v>522</v>
      </c>
      <c r="D162" s="5" t="s">
        <v>523</v>
      </c>
      <c r="E162" s="3" t="s">
        <v>4</v>
      </c>
      <c r="F162" s="10" t="s">
        <v>524</v>
      </c>
      <c r="G162" s="2" t="s">
        <v>504</v>
      </c>
      <c r="H162" s="9"/>
      <c r="I162" s="9"/>
      <c r="J162" s="9"/>
      <c r="K162" s="9"/>
      <c r="L162" s="9"/>
      <c r="M162" s="9" t="s">
        <v>2099</v>
      </c>
      <c r="N162" s="9" t="s">
        <v>112</v>
      </c>
      <c r="O162" s="60">
        <v>40544</v>
      </c>
      <c r="P162" s="9">
        <v>5</v>
      </c>
      <c r="Q162" s="9">
        <v>9</v>
      </c>
      <c r="R162" s="9">
        <v>0</v>
      </c>
      <c r="S162" s="9">
        <v>50</v>
      </c>
      <c r="T162" s="9"/>
      <c r="U162" s="9"/>
      <c r="V162" s="9"/>
      <c r="W162" s="50"/>
      <c r="X162" s="9">
        <v>145299.15</v>
      </c>
      <c r="Y162" s="40">
        <f t="shared" si="2"/>
        <v>138034.19</v>
      </c>
      <c r="Z162" s="40">
        <v>7264.96</v>
      </c>
      <c r="AA162" s="9" t="s">
        <v>118</v>
      </c>
      <c r="AB162" s="9" t="s">
        <v>114</v>
      </c>
      <c r="AC162" s="9" t="s">
        <v>115</v>
      </c>
      <c r="AD162" s="3" t="s">
        <v>116</v>
      </c>
      <c r="AE162" s="9"/>
      <c r="AF162" s="3" t="s">
        <v>2008</v>
      </c>
      <c r="AG162" s="3" t="s">
        <v>2248</v>
      </c>
      <c r="AH162" s="9"/>
      <c r="AI162" s="9"/>
      <c r="AJ162" s="34">
        <v>44558</v>
      </c>
      <c r="AK162" s="3"/>
    </row>
    <row r="163" spans="1:37" s="15" customFormat="1" ht="48">
      <c r="A163" s="3">
        <v>161</v>
      </c>
      <c r="B163" s="14" t="s">
        <v>525</v>
      </c>
      <c r="C163" s="2" t="s">
        <v>526</v>
      </c>
      <c r="D163" s="5" t="s">
        <v>527</v>
      </c>
      <c r="E163" s="3" t="s">
        <v>4</v>
      </c>
      <c r="F163" s="10" t="s">
        <v>528</v>
      </c>
      <c r="G163" s="2" t="s">
        <v>504</v>
      </c>
      <c r="H163" s="9"/>
      <c r="I163" s="9"/>
      <c r="J163" s="9"/>
      <c r="K163" s="9"/>
      <c r="L163" s="9"/>
      <c r="M163" s="9" t="s">
        <v>2099</v>
      </c>
      <c r="N163" s="9" t="s">
        <v>112</v>
      </c>
      <c r="O163" s="60">
        <v>40544</v>
      </c>
      <c r="P163" s="9">
        <v>5</v>
      </c>
      <c r="Q163" s="9">
        <v>9</v>
      </c>
      <c r="R163" s="9">
        <v>0</v>
      </c>
      <c r="S163" s="9">
        <v>50</v>
      </c>
      <c r="T163" s="9"/>
      <c r="U163" s="9"/>
      <c r="V163" s="9"/>
      <c r="W163" s="50"/>
      <c r="X163" s="9">
        <v>51282.05</v>
      </c>
      <c r="Y163" s="40">
        <f t="shared" si="2"/>
        <v>48717.950000000004</v>
      </c>
      <c r="Z163" s="40">
        <v>2564.1</v>
      </c>
      <c r="AA163" s="9" t="s">
        <v>118</v>
      </c>
      <c r="AB163" s="9" t="s">
        <v>114</v>
      </c>
      <c r="AC163" s="9" t="s">
        <v>115</v>
      </c>
      <c r="AD163" s="3" t="s">
        <v>116</v>
      </c>
      <c r="AE163" s="9"/>
      <c r="AF163" s="3" t="s">
        <v>2008</v>
      </c>
      <c r="AG163" s="3" t="s">
        <v>2248</v>
      </c>
      <c r="AH163" s="9"/>
      <c r="AI163" s="9"/>
      <c r="AJ163" s="34">
        <v>44540</v>
      </c>
      <c r="AK163" s="3"/>
    </row>
    <row r="164" spans="1:37" s="15" customFormat="1" ht="12">
      <c r="A164" s="3">
        <v>162</v>
      </c>
      <c r="B164" s="1" t="s">
        <v>529</v>
      </c>
      <c r="C164" s="4" t="s">
        <v>530</v>
      </c>
      <c r="D164" s="47" t="s">
        <v>531</v>
      </c>
      <c r="E164" s="3" t="s">
        <v>4</v>
      </c>
      <c r="F164" s="3" t="s">
        <v>532</v>
      </c>
      <c r="G164" s="4" t="s">
        <v>504</v>
      </c>
      <c r="H164" s="9" t="str">
        <f>VLOOKUP(B164,[1]采购中心!$C$1:$I$65536,7,0)</f>
        <v>否</v>
      </c>
      <c r="I164" s="9" t="str">
        <f>VLOOKUP(B164,[1]采购中心!$C$1:$J$65536,8,0)</f>
        <v>海外营销</v>
      </c>
      <c r="J164" s="9" t="str">
        <f>VLOOKUP(B164,[1]采购中心!$C$1:$K$65536,9,0)</f>
        <v>李景鹏</v>
      </c>
      <c r="K164" s="9"/>
      <c r="L164" s="9"/>
      <c r="M164" s="9" t="s">
        <v>2099</v>
      </c>
      <c r="N164" s="9" t="s">
        <v>112</v>
      </c>
      <c r="O164" s="60">
        <v>42070</v>
      </c>
      <c r="P164" s="9">
        <v>5</v>
      </c>
      <c r="Q164" s="9">
        <v>5</v>
      </c>
      <c r="R164" s="9">
        <v>0</v>
      </c>
      <c r="S164" s="9">
        <v>80</v>
      </c>
      <c r="T164" s="9"/>
      <c r="U164" s="9"/>
      <c r="V164" s="9"/>
      <c r="W164" s="50"/>
      <c r="X164" s="9">
        <v>273504.27</v>
      </c>
      <c r="Y164" s="40">
        <f t="shared" si="2"/>
        <v>199202.08000000002</v>
      </c>
      <c r="Z164" s="40">
        <v>74302.19</v>
      </c>
      <c r="AA164" s="9" t="s">
        <v>113</v>
      </c>
      <c r="AB164" s="9" t="s">
        <v>114</v>
      </c>
      <c r="AC164" s="9" t="s">
        <v>290</v>
      </c>
      <c r="AD164" s="3" t="s">
        <v>116</v>
      </c>
      <c r="AE164" s="9"/>
      <c r="AF164" s="3" t="s">
        <v>2008</v>
      </c>
      <c r="AG164" s="3" t="s">
        <v>2248</v>
      </c>
      <c r="AH164" s="9"/>
      <c r="AI164" s="9"/>
      <c r="AJ164" s="34">
        <v>44566</v>
      </c>
      <c r="AK164" s="3">
        <f>6800/1000</f>
        <v>6.8</v>
      </c>
    </row>
    <row r="165" spans="1:37" s="15" customFormat="1" ht="12">
      <c r="A165" s="3">
        <v>163</v>
      </c>
      <c r="B165" s="1" t="s">
        <v>2253</v>
      </c>
      <c r="C165" s="2" t="s">
        <v>533</v>
      </c>
      <c r="D165" s="2" t="s">
        <v>2254</v>
      </c>
      <c r="E165" s="3" t="s">
        <v>4</v>
      </c>
      <c r="F165" s="10" t="s">
        <v>534</v>
      </c>
      <c r="G165" s="2" t="s">
        <v>504</v>
      </c>
      <c r="H165" s="9"/>
      <c r="I165" s="9"/>
      <c r="J165" s="9"/>
      <c r="K165" s="9"/>
      <c r="L165" s="9"/>
      <c r="M165" s="9" t="s">
        <v>2099</v>
      </c>
      <c r="N165" s="9" t="s">
        <v>112</v>
      </c>
      <c r="O165" s="60">
        <v>41108</v>
      </c>
      <c r="P165" s="9">
        <v>5</v>
      </c>
      <c r="Q165" s="9">
        <v>8</v>
      </c>
      <c r="R165" s="9">
        <v>0</v>
      </c>
      <c r="S165" s="9">
        <v>50</v>
      </c>
      <c r="T165" s="9"/>
      <c r="U165" s="9"/>
      <c r="V165" s="9"/>
      <c r="W165" s="50"/>
      <c r="X165" s="9">
        <v>126495.72</v>
      </c>
      <c r="Y165" s="40">
        <f t="shared" si="2"/>
        <v>120170.93000000001</v>
      </c>
      <c r="Z165" s="40">
        <v>6324.79</v>
      </c>
      <c r="AA165" s="9" t="s">
        <v>232</v>
      </c>
      <c r="AB165" s="9" t="s">
        <v>114</v>
      </c>
      <c r="AC165" s="9" t="s">
        <v>290</v>
      </c>
      <c r="AD165" s="3" t="s">
        <v>116</v>
      </c>
      <c r="AE165" s="9"/>
      <c r="AF165" s="3" t="s">
        <v>2008</v>
      </c>
      <c r="AG165" s="3" t="s">
        <v>2248</v>
      </c>
      <c r="AH165" s="9"/>
      <c r="AI165" s="9"/>
      <c r="AJ165" s="34">
        <v>44557</v>
      </c>
      <c r="AK165" s="3"/>
    </row>
    <row r="166" spans="1:37" s="15" customFormat="1" ht="12">
      <c r="A166" s="3">
        <v>164</v>
      </c>
      <c r="B166" s="20" t="s">
        <v>2255</v>
      </c>
      <c r="C166" s="2" t="s">
        <v>535</v>
      </c>
      <c r="D166" s="2" t="s">
        <v>536</v>
      </c>
      <c r="E166" s="3" t="s">
        <v>4</v>
      </c>
      <c r="F166" s="10" t="s">
        <v>537</v>
      </c>
      <c r="G166" s="2" t="s">
        <v>504</v>
      </c>
      <c r="H166" s="9" t="str">
        <f>VLOOKUP(B166,[1]采购中心!$C$1:$I$65536,7,0)</f>
        <v>否</v>
      </c>
      <c r="I166" s="9" t="str">
        <f>VLOOKUP(B166,[1]采购中心!$C$1:$J$65536,8,0)</f>
        <v>海外营销</v>
      </c>
      <c r="J166" s="9" t="str">
        <f>VLOOKUP(B166,[1]采购中心!$C$1:$K$65536,9,0)</f>
        <v>李景鹏</v>
      </c>
      <c r="K166" s="9"/>
      <c r="L166" s="9"/>
      <c r="M166" s="9" t="s">
        <v>2099</v>
      </c>
      <c r="N166" s="9" t="s">
        <v>112</v>
      </c>
      <c r="O166" s="60">
        <v>41501</v>
      </c>
      <c r="P166" s="9">
        <v>5</v>
      </c>
      <c r="Q166" s="9">
        <v>7</v>
      </c>
      <c r="R166" s="9">
        <v>0</v>
      </c>
      <c r="S166" s="9">
        <v>50</v>
      </c>
      <c r="T166" s="9"/>
      <c r="U166" s="9"/>
      <c r="V166" s="9"/>
      <c r="W166" s="50"/>
      <c r="X166" s="9">
        <v>187631.27</v>
      </c>
      <c r="Y166" s="40">
        <f t="shared" si="2"/>
        <v>178249.71</v>
      </c>
      <c r="Z166" s="40">
        <v>9381.56</v>
      </c>
      <c r="AA166" s="9" t="s">
        <v>252</v>
      </c>
      <c r="AB166" s="9" t="s">
        <v>114</v>
      </c>
      <c r="AC166" s="9" t="s">
        <v>290</v>
      </c>
      <c r="AD166" s="3" t="s">
        <v>116</v>
      </c>
      <c r="AE166" s="9"/>
      <c r="AF166" s="3" t="s">
        <v>2008</v>
      </c>
      <c r="AG166" s="3" t="s">
        <v>2248</v>
      </c>
      <c r="AH166" s="9"/>
      <c r="AI166" s="9" t="s">
        <v>2256</v>
      </c>
      <c r="AJ166" s="34">
        <v>44554</v>
      </c>
      <c r="AK166" s="3"/>
    </row>
    <row r="167" spans="1:37" s="15" customFormat="1" ht="12">
      <c r="A167" s="3">
        <v>165</v>
      </c>
      <c r="B167" s="20" t="s">
        <v>2257</v>
      </c>
      <c r="C167" s="2" t="s">
        <v>538</v>
      </c>
      <c r="D167" s="4" t="s">
        <v>539</v>
      </c>
      <c r="E167" s="3" t="s">
        <v>4</v>
      </c>
      <c r="F167" s="10" t="s">
        <v>540</v>
      </c>
      <c r="G167" s="2" t="s">
        <v>504</v>
      </c>
      <c r="H167" s="9" t="str">
        <f>VLOOKUP(B167,[1]采购中心!$C$1:$I$65536,7,0)</f>
        <v>否</v>
      </c>
      <c r="I167" s="9" t="str">
        <f>VLOOKUP(B167,[1]采购中心!$C$1:$J$65536,8,0)</f>
        <v>海外营销</v>
      </c>
      <c r="J167" s="9" t="str">
        <f>VLOOKUP(B167,[1]采购中心!$C$1:$K$65536,9,0)</f>
        <v>李景鹏</v>
      </c>
      <c r="K167" s="9"/>
      <c r="L167" s="9"/>
      <c r="M167" s="9" t="s">
        <v>2099</v>
      </c>
      <c r="N167" s="9" t="s">
        <v>112</v>
      </c>
      <c r="O167" s="60">
        <v>41297</v>
      </c>
      <c r="P167" s="9">
        <v>5</v>
      </c>
      <c r="Q167" s="9">
        <v>7</v>
      </c>
      <c r="R167" s="9">
        <v>0</v>
      </c>
      <c r="S167" s="9">
        <v>50</v>
      </c>
      <c r="T167" s="9"/>
      <c r="U167" s="9"/>
      <c r="V167" s="9"/>
      <c r="W167" s="50"/>
      <c r="X167" s="9">
        <v>169068.56</v>
      </c>
      <c r="Y167" s="40">
        <f t="shared" si="2"/>
        <v>160615.13</v>
      </c>
      <c r="Z167" s="40">
        <v>8453.43</v>
      </c>
      <c r="AA167" s="9" t="s">
        <v>252</v>
      </c>
      <c r="AB167" s="9" t="s">
        <v>114</v>
      </c>
      <c r="AC167" s="9" t="s">
        <v>290</v>
      </c>
      <c r="AD167" s="3" t="s">
        <v>116</v>
      </c>
      <c r="AE167" s="9"/>
      <c r="AF167" s="3" t="s">
        <v>2008</v>
      </c>
      <c r="AG167" s="3" t="s">
        <v>2248</v>
      </c>
      <c r="AH167" s="9"/>
      <c r="AI167" s="9" t="s">
        <v>2256</v>
      </c>
      <c r="AJ167" s="34">
        <v>44553</v>
      </c>
      <c r="AK167" s="3"/>
    </row>
    <row r="168" spans="1:37" s="15" customFormat="1" ht="12">
      <c r="A168" s="3">
        <v>166</v>
      </c>
      <c r="B168" s="14" t="s">
        <v>2258</v>
      </c>
      <c r="C168" s="2" t="s">
        <v>541</v>
      </c>
      <c r="D168" s="4" t="s">
        <v>542</v>
      </c>
      <c r="E168" s="3" t="s">
        <v>4</v>
      </c>
      <c r="F168" s="10" t="s">
        <v>543</v>
      </c>
      <c r="G168" s="2" t="s">
        <v>504</v>
      </c>
      <c r="H168" s="9" t="str">
        <f>VLOOKUP(B168,[1]采购中心!$C$1:$I$65536,7,0)</f>
        <v>否</v>
      </c>
      <c r="I168" s="9" t="str">
        <f>VLOOKUP(B168,[1]采购中心!$C$1:$J$65536,8,0)</f>
        <v>海外营销</v>
      </c>
      <c r="J168" s="9" t="str">
        <f>VLOOKUP(B168,[1]采购中心!$C$1:$K$65536,9,0)</f>
        <v>李景鹏</v>
      </c>
      <c r="K168" s="9"/>
      <c r="L168" s="9"/>
      <c r="M168" s="9" t="s">
        <v>2099</v>
      </c>
      <c r="N168" s="9" t="s">
        <v>112</v>
      </c>
      <c r="O168" s="60">
        <v>40770</v>
      </c>
      <c r="P168" s="9">
        <v>5</v>
      </c>
      <c r="Q168" s="9">
        <v>9</v>
      </c>
      <c r="R168" s="9">
        <v>0</v>
      </c>
      <c r="S168" s="9">
        <v>50</v>
      </c>
      <c r="T168" s="9"/>
      <c r="U168" s="9"/>
      <c r="V168" s="9"/>
      <c r="W168" s="50"/>
      <c r="X168" s="9">
        <v>185517.1</v>
      </c>
      <c r="Y168" s="40">
        <f t="shared" si="2"/>
        <v>176241.24</v>
      </c>
      <c r="Z168" s="40">
        <v>9275.86</v>
      </c>
      <c r="AA168" s="9" t="s">
        <v>252</v>
      </c>
      <c r="AB168" s="9" t="s">
        <v>114</v>
      </c>
      <c r="AC168" s="9" t="s">
        <v>115</v>
      </c>
      <c r="AD168" s="3" t="s">
        <v>116</v>
      </c>
      <c r="AE168" s="9"/>
      <c r="AF168" s="3" t="s">
        <v>2008</v>
      </c>
      <c r="AG168" s="3" t="s">
        <v>2248</v>
      </c>
      <c r="AH168" s="9"/>
      <c r="AI168" s="9" t="s">
        <v>2256</v>
      </c>
      <c r="AJ168" s="34">
        <v>44553</v>
      </c>
      <c r="AK168" s="3"/>
    </row>
    <row r="169" spans="1:37" s="15" customFormat="1" ht="12">
      <c r="A169" s="3">
        <v>167</v>
      </c>
      <c r="B169" s="14" t="s">
        <v>2259</v>
      </c>
      <c r="C169" s="4" t="s">
        <v>544</v>
      </c>
      <c r="D169" s="4" t="s">
        <v>545</v>
      </c>
      <c r="E169" s="3" t="s">
        <v>4</v>
      </c>
      <c r="F169" s="10" t="s">
        <v>546</v>
      </c>
      <c r="G169" s="2" t="s">
        <v>504</v>
      </c>
      <c r="H169" s="9"/>
      <c r="I169" s="9"/>
      <c r="J169" s="9"/>
      <c r="K169" s="9"/>
      <c r="L169" s="9"/>
      <c r="M169" s="9" t="s">
        <v>2099</v>
      </c>
      <c r="N169" s="9" t="s">
        <v>112</v>
      </c>
      <c r="O169" s="60">
        <v>40770</v>
      </c>
      <c r="P169" s="9">
        <v>5</v>
      </c>
      <c r="Q169" s="9">
        <v>9</v>
      </c>
      <c r="R169" s="9">
        <v>0</v>
      </c>
      <c r="S169" s="9">
        <v>50</v>
      </c>
      <c r="T169" s="9"/>
      <c r="U169" s="9"/>
      <c r="V169" s="9"/>
      <c r="W169" s="50"/>
      <c r="X169" s="9">
        <v>189894.82</v>
      </c>
      <c r="Y169" s="40">
        <f t="shared" si="2"/>
        <v>180400.08000000002</v>
      </c>
      <c r="Z169" s="40">
        <v>9494.74</v>
      </c>
      <c r="AA169" s="9" t="s">
        <v>252</v>
      </c>
      <c r="AB169" s="9" t="s">
        <v>114</v>
      </c>
      <c r="AC169" s="9" t="s">
        <v>115</v>
      </c>
      <c r="AD169" s="3" t="s">
        <v>116</v>
      </c>
      <c r="AE169" s="9"/>
      <c r="AF169" s="3" t="s">
        <v>2008</v>
      </c>
      <c r="AG169" s="3" t="s">
        <v>2248</v>
      </c>
      <c r="AH169" s="9"/>
      <c r="AI169" s="9" t="s">
        <v>2256</v>
      </c>
      <c r="AJ169" s="34">
        <v>44554</v>
      </c>
      <c r="AK169" s="3"/>
    </row>
    <row r="170" spans="1:37" s="15" customFormat="1" ht="12">
      <c r="A170" s="3">
        <v>168</v>
      </c>
      <c r="B170" s="14" t="s">
        <v>2260</v>
      </c>
      <c r="C170" s="4" t="s">
        <v>547</v>
      </c>
      <c r="D170" s="4" t="s">
        <v>548</v>
      </c>
      <c r="E170" s="3" t="s">
        <v>4</v>
      </c>
      <c r="F170" s="10" t="s">
        <v>2261</v>
      </c>
      <c r="G170" s="2" t="s">
        <v>504</v>
      </c>
      <c r="H170" s="9" t="str">
        <f>VLOOKUP(B170,[1]采购中心!$C$1:$I$65536,7,0)</f>
        <v>否</v>
      </c>
      <c r="I170" s="9" t="str">
        <f>VLOOKUP(B170,[1]采购中心!$C$1:$J$65536,8,0)</f>
        <v>海外营销</v>
      </c>
      <c r="J170" s="9" t="str">
        <f>VLOOKUP(B170,[1]采购中心!$C$1:$K$65536,9,0)</f>
        <v>李景鹏</v>
      </c>
      <c r="K170" s="9"/>
      <c r="L170" s="9"/>
      <c r="M170" s="9" t="s">
        <v>2099</v>
      </c>
      <c r="N170" s="9" t="s">
        <v>112</v>
      </c>
      <c r="O170" s="60">
        <v>40770</v>
      </c>
      <c r="P170" s="9">
        <v>5</v>
      </c>
      <c r="Q170" s="9">
        <v>9</v>
      </c>
      <c r="R170" s="9">
        <v>0</v>
      </c>
      <c r="S170" s="9">
        <v>50</v>
      </c>
      <c r="T170" s="9"/>
      <c r="U170" s="9"/>
      <c r="V170" s="9"/>
      <c r="W170" s="50"/>
      <c r="X170" s="9">
        <v>80288.539999999994</v>
      </c>
      <c r="Y170" s="40">
        <f t="shared" si="2"/>
        <v>76274.11</v>
      </c>
      <c r="Z170" s="40">
        <v>4014.43</v>
      </c>
      <c r="AA170" s="9" t="s">
        <v>252</v>
      </c>
      <c r="AB170" s="9" t="s">
        <v>114</v>
      </c>
      <c r="AC170" s="9" t="s">
        <v>115</v>
      </c>
      <c r="AD170" s="3" t="s">
        <v>116</v>
      </c>
      <c r="AE170" s="9"/>
      <c r="AF170" s="3" t="s">
        <v>2008</v>
      </c>
      <c r="AG170" s="3" t="s">
        <v>2248</v>
      </c>
      <c r="AH170" s="9"/>
      <c r="AI170" s="9" t="s">
        <v>2256</v>
      </c>
      <c r="AJ170" s="34">
        <v>44550</v>
      </c>
      <c r="AK170" s="3"/>
    </row>
    <row r="171" spans="1:37" s="15" customFormat="1" ht="48">
      <c r="A171" s="3">
        <v>169</v>
      </c>
      <c r="B171" s="20" t="s">
        <v>2262</v>
      </c>
      <c r="C171" s="2" t="s">
        <v>549</v>
      </c>
      <c r="D171" s="5" t="s">
        <v>2263</v>
      </c>
      <c r="E171" s="3" t="s">
        <v>4</v>
      </c>
      <c r="F171" s="10" t="s">
        <v>550</v>
      </c>
      <c r="G171" s="2" t="s">
        <v>504</v>
      </c>
      <c r="H171" s="9" t="str">
        <f>VLOOKUP(B171,[1]采购中心!$C$1:$I$65536,7,0)</f>
        <v>否</v>
      </c>
      <c r="I171" s="9" t="str">
        <f>VLOOKUP(B171,[1]采购中心!$C$1:$J$65536,8,0)</f>
        <v>海外营销</v>
      </c>
      <c r="J171" s="9" t="str">
        <f>VLOOKUP(B171,[1]采购中心!$C$1:$K$65536,9,0)</f>
        <v>李景鹏</v>
      </c>
      <c r="K171" s="9"/>
      <c r="L171" s="9"/>
      <c r="M171" s="9" t="s">
        <v>2099</v>
      </c>
      <c r="N171" s="9" t="s">
        <v>112</v>
      </c>
      <c r="O171" s="60">
        <v>41297</v>
      </c>
      <c r="P171" s="9">
        <v>5</v>
      </c>
      <c r="Q171" s="9">
        <v>7</v>
      </c>
      <c r="R171" s="9">
        <v>0</v>
      </c>
      <c r="S171" s="9">
        <v>50</v>
      </c>
      <c r="T171" s="9"/>
      <c r="U171" s="9"/>
      <c r="V171" s="9"/>
      <c r="W171" s="50"/>
      <c r="X171" s="9">
        <v>176851.07</v>
      </c>
      <c r="Y171" s="40">
        <f t="shared" si="2"/>
        <v>168008.52000000002</v>
      </c>
      <c r="Z171" s="40">
        <v>8842.5499999999993</v>
      </c>
      <c r="AA171" s="9" t="s">
        <v>252</v>
      </c>
      <c r="AB171" s="9" t="s">
        <v>114</v>
      </c>
      <c r="AC171" s="9" t="s">
        <v>290</v>
      </c>
      <c r="AD171" s="3" t="s">
        <v>116</v>
      </c>
      <c r="AE171" s="9"/>
      <c r="AF171" s="3" t="s">
        <v>2008</v>
      </c>
      <c r="AG171" s="3" t="s">
        <v>2248</v>
      </c>
      <c r="AH171" s="9"/>
      <c r="AI171" s="9"/>
      <c r="AJ171" s="34">
        <v>44553</v>
      </c>
      <c r="AK171" s="3"/>
    </row>
    <row r="172" spans="1:37" s="15" customFormat="1" ht="12">
      <c r="A172" s="3">
        <v>170</v>
      </c>
      <c r="B172" s="20" t="s">
        <v>551</v>
      </c>
      <c r="C172" s="2" t="s">
        <v>552</v>
      </c>
      <c r="D172" s="2" t="s">
        <v>553</v>
      </c>
      <c r="E172" s="3" t="s">
        <v>4</v>
      </c>
      <c r="F172" s="10" t="s">
        <v>554</v>
      </c>
      <c r="G172" s="2" t="s">
        <v>504</v>
      </c>
      <c r="H172" s="9" t="str">
        <f>VLOOKUP(B172,[1]采购中心!$C$1:$I$65536,7,0)</f>
        <v>否</v>
      </c>
      <c r="I172" s="9" t="str">
        <f>VLOOKUP(B172,[1]采购中心!$C$1:$J$65536,8,0)</f>
        <v>海外营销</v>
      </c>
      <c r="J172" s="9" t="str">
        <f>VLOOKUP(B172,[1]采购中心!$C$1:$K$65536,9,0)</f>
        <v>李景鹏</v>
      </c>
      <c r="K172" s="9"/>
      <c r="L172" s="9"/>
      <c r="M172" s="9" t="s">
        <v>2099</v>
      </c>
      <c r="N172" s="9" t="s">
        <v>112</v>
      </c>
      <c r="O172" s="60">
        <v>41488</v>
      </c>
      <c r="P172" s="9">
        <v>5</v>
      </c>
      <c r="Q172" s="9">
        <v>7</v>
      </c>
      <c r="R172" s="9">
        <v>0</v>
      </c>
      <c r="S172" s="9">
        <v>50</v>
      </c>
      <c r="T172" s="9"/>
      <c r="U172" s="9"/>
      <c r="V172" s="9"/>
      <c r="W172" s="50"/>
      <c r="X172" s="9">
        <v>151015.5</v>
      </c>
      <c r="Y172" s="40">
        <f t="shared" si="2"/>
        <v>143464.72</v>
      </c>
      <c r="Z172" s="40">
        <v>7550.78</v>
      </c>
      <c r="AA172" s="9" t="s">
        <v>252</v>
      </c>
      <c r="AB172" s="9" t="s">
        <v>114</v>
      </c>
      <c r="AC172" s="9" t="s">
        <v>290</v>
      </c>
      <c r="AD172" s="3" t="s">
        <v>116</v>
      </c>
      <c r="AE172" s="9"/>
      <c r="AF172" s="3" t="s">
        <v>2008</v>
      </c>
      <c r="AG172" s="3" t="s">
        <v>2248</v>
      </c>
      <c r="AH172" s="9"/>
      <c r="AI172" s="9"/>
      <c r="AJ172" s="34">
        <v>44554</v>
      </c>
      <c r="AK172" s="3"/>
    </row>
    <row r="173" spans="1:37" s="15" customFormat="1" ht="12">
      <c r="A173" s="3">
        <v>171</v>
      </c>
      <c r="B173" s="20" t="s">
        <v>2264</v>
      </c>
      <c r="C173" s="2" t="s">
        <v>555</v>
      </c>
      <c r="D173" s="2" t="s">
        <v>2265</v>
      </c>
      <c r="E173" s="3" t="s">
        <v>4</v>
      </c>
      <c r="F173" s="10" t="s">
        <v>556</v>
      </c>
      <c r="G173" s="2" t="s">
        <v>504</v>
      </c>
      <c r="H173" s="9" t="str">
        <f>VLOOKUP(B173,[1]采购中心!$C$1:$I$65536,7,0)</f>
        <v>否</v>
      </c>
      <c r="I173" s="9" t="str">
        <f>VLOOKUP(B173,[1]采购中心!$C$1:$J$65536,8,0)</f>
        <v>海外营销</v>
      </c>
      <c r="J173" s="9" t="str">
        <f>VLOOKUP(B173,[1]采购中心!$C$1:$K$65536,9,0)</f>
        <v>李景鹏</v>
      </c>
      <c r="K173" s="9"/>
      <c r="L173" s="9"/>
      <c r="M173" s="9" t="s">
        <v>2099</v>
      </c>
      <c r="N173" s="9" t="s">
        <v>112</v>
      </c>
      <c r="O173" s="60">
        <v>41488</v>
      </c>
      <c r="P173" s="9">
        <v>5</v>
      </c>
      <c r="Q173" s="9">
        <v>7</v>
      </c>
      <c r="R173" s="9">
        <v>0</v>
      </c>
      <c r="S173" s="9">
        <v>50</v>
      </c>
      <c r="T173" s="9"/>
      <c r="U173" s="9"/>
      <c r="V173" s="9"/>
      <c r="W173" s="50"/>
      <c r="X173" s="9">
        <v>66898.22</v>
      </c>
      <c r="Y173" s="40">
        <f t="shared" si="2"/>
        <v>63553.31</v>
      </c>
      <c r="Z173" s="40">
        <v>3344.91</v>
      </c>
      <c r="AA173" s="9" t="s">
        <v>252</v>
      </c>
      <c r="AB173" s="9" t="s">
        <v>114</v>
      </c>
      <c r="AC173" s="9" t="s">
        <v>290</v>
      </c>
      <c r="AD173" s="3" t="s">
        <v>116</v>
      </c>
      <c r="AE173" s="9"/>
      <c r="AF173" s="3" t="s">
        <v>2008</v>
      </c>
      <c r="AG173" s="3" t="s">
        <v>2248</v>
      </c>
      <c r="AH173" s="9"/>
      <c r="AI173" s="9"/>
      <c r="AJ173" s="34">
        <v>44548</v>
      </c>
      <c r="AK173" s="3"/>
    </row>
    <row r="174" spans="1:37" s="15" customFormat="1" ht="12">
      <c r="A174" s="3">
        <v>172</v>
      </c>
      <c r="B174" s="14" t="s">
        <v>557</v>
      </c>
      <c r="C174" s="2" t="s">
        <v>558</v>
      </c>
      <c r="D174" s="2" t="s">
        <v>2266</v>
      </c>
      <c r="E174" s="3" t="s">
        <v>4</v>
      </c>
      <c r="F174" s="10" t="s">
        <v>559</v>
      </c>
      <c r="G174" s="2" t="s">
        <v>504</v>
      </c>
      <c r="H174" s="9" t="str">
        <f>VLOOKUP(B174,[1]采购中心!$C$1:$I$65536,7,0)</f>
        <v>否</v>
      </c>
      <c r="I174" s="9" t="str">
        <f>VLOOKUP(B174,[1]采购中心!$C$1:$J$65536,8,0)</f>
        <v>海外营销</v>
      </c>
      <c r="J174" s="9" t="str">
        <f>VLOOKUP(B174,[1]采购中心!$C$1:$K$65536,9,0)</f>
        <v>李景鹏</v>
      </c>
      <c r="K174" s="9"/>
      <c r="L174" s="9"/>
      <c r="M174" s="9" t="s">
        <v>2099</v>
      </c>
      <c r="N174" s="9" t="s">
        <v>112</v>
      </c>
      <c r="O174" s="60">
        <v>41174</v>
      </c>
      <c r="P174" s="9">
        <v>5</v>
      </c>
      <c r="Q174" s="9">
        <v>8</v>
      </c>
      <c r="R174" s="9">
        <v>0</v>
      </c>
      <c r="S174" s="9">
        <v>50</v>
      </c>
      <c r="T174" s="9"/>
      <c r="U174" s="9"/>
      <c r="V174" s="9"/>
      <c r="W174" s="50"/>
      <c r="X174" s="9">
        <v>76923.08</v>
      </c>
      <c r="Y174" s="40">
        <f t="shared" si="2"/>
        <v>73076.930000000008</v>
      </c>
      <c r="Z174" s="40">
        <v>3846.15</v>
      </c>
      <c r="AA174" s="9" t="s">
        <v>196</v>
      </c>
      <c r="AB174" s="9" t="s">
        <v>114</v>
      </c>
      <c r="AC174" s="9" t="s">
        <v>290</v>
      </c>
      <c r="AD174" s="3" t="s">
        <v>116</v>
      </c>
      <c r="AE174" s="9"/>
      <c r="AF174" s="3" t="s">
        <v>2008</v>
      </c>
      <c r="AG174" s="3" t="s">
        <v>2248</v>
      </c>
      <c r="AH174" s="9"/>
      <c r="AI174" s="9"/>
      <c r="AJ174" s="34">
        <v>44532</v>
      </c>
      <c r="AK174" s="3"/>
    </row>
    <row r="175" spans="1:37" s="15" customFormat="1" ht="12">
      <c r="A175" s="3">
        <v>173</v>
      </c>
      <c r="B175" s="1" t="s">
        <v>2267</v>
      </c>
      <c r="C175" s="2" t="s">
        <v>560</v>
      </c>
      <c r="D175" s="4" t="s">
        <v>2268</v>
      </c>
      <c r="E175" s="3" t="s">
        <v>4</v>
      </c>
      <c r="F175" s="10" t="s">
        <v>561</v>
      </c>
      <c r="G175" s="2" t="s">
        <v>504</v>
      </c>
      <c r="H175" s="9"/>
      <c r="I175" s="9"/>
      <c r="J175" s="9"/>
      <c r="K175" s="9"/>
      <c r="L175" s="9"/>
      <c r="M175" s="9" t="s">
        <v>2099</v>
      </c>
      <c r="N175" s="9" t="s">
        <v>112</v>
      </c>
      <c r="O175" s="60">
        <v>41361</v>
      </c>
      <c r="P175" s="9">
        <v>5</v>
      </c>
      <c r="Q175" s="9">
        <v>7</v>
      </c>
      <c r="R175" s="9">
        <v>0</v>
      </c>
      <c r="S175" s="9">
        <v>50</v>
      </c>
      <c r="T175" s="9"/>
      <c r="U175" s="9"/>
      <c r="V175" s="9"/>
      <c r="W175" s="50"/>
      <c r="X175" s="9">
        <v>103418.8</v>
      </c>
      <c r="Y175" s="40">
        <f t="shared" ref="Y175:Y219" si="3">X175-Z175</f>
        <v>98247.86</v>
      </c>
      <c r="Z175" s="40">
        <v>5170.9399999999996</v>
      </c>
      <c r="AA175" s="9" t="s">
        <v>232</v>
      </c>
      <c r="AB175" s="9" t="s">
        <v>114</v>
      </c>
      <c r="AC175" s="9" t="s">
        <v>290</v>
      </c>
      <c r="AD175" s="3" t="s">
        <v>116</v>
      </c>
      <c r="AE175" s="9" t="s">
        <v>2269</v>
      </c>
      <c r="AF175" s="3" t="s">
        <v>2008</v>
      </c>
      <c r="AG175" s="10" t="s">
        <v>504</v>
      </c>
      <c r="AH175" s="4"/>
      <c r="AI175" s="9" t="s">
        <v>2270</v>
      </c>
      <c r="AJ175" s="34">
        <v>44537</v>
      </c>
      <c r="AK175" s="3"/>
    </row>
    <row r="176" spans="1:37" s="15" customFormat="1" ht="12">
      <c r="A176" s="3">
        <v>174</v>
      </c>
      <c r="B176" s="1" t="s">
        <v>2271</v>
      </c>
      <c r="C176" s="2" t="s">
        <v>562</v>
      </c>
      <c r="D176" s="2" t="s">
        <v>2272</v>
      </c>
      <c r="E176" s="3" t="s">
        <v>4</v>
      </c>
      <c r="F176" s="10" t="s">
        <v>563</v>
      </c>
      <c r="G176" s="2" t="s">
        <v>504</v>
      </c>
      <c r="H176" s="9" t="str">
        <f>VLOOKUP(B176,[1]采购中心!$C$1:$I$65536,7,0)</f>
        <v>否</v>
      </c>
      <c r="I176" s="9" t="str">
        <f>VLOOKUP(B176,[1]采购中心!$C$1:$J$65536,8,0)</f>
        <v>海外营销</v>
      </c>
      <c r="J176" s="9" t="str">
        <f>VLOOKUP(B176,[1]采购中心!$C$1:$K$65536,9,0)</f>
        <v>李景鹏</v>
      </c>
      <c r="K176" s="9"/>
      <c r="L176" s="9"/>
      <c r="M176" s="9" t="s">
        <v>2099</v>
      </c>
      <c r="N176" s="9" t="s">
        <v>112</v>
      </c>
      <c r="O176" s="60">
        <v>41359</v>
      </c>
      <c r="P176" s="9">
        <v>5</v>
      </c>
      <c r="Q176" s="9">
        <v>7</v>
      </c>
      <c r="R176" s="9">
        <v>0</v>
      </c>
      <c r="S176" s="9">
        <v>50</v>
      </c>
      <c r="T176" s="9"/>
      <c r="U176" s="9"/>
      <c r="V176" s="9"/>
      <c r="W176" s="50"/>
      <c r="X176" s="9">
        <v>169230.76</v>
      </c>
      <c r="Y176" s="40">
        <f t="shared" si="3"/>
        <v>160769.22</v>
      </c>
      <c r="Z176" s="40">
        <v>8461.5400000000009</v>
      </c>
      <c r="AA176" s="9" t="s">
        <v>117</v>
      </c>
      <c r="AB176" s="9" t="s">
        <v>114</v>
      </c>
      <c r="AC176" s="9" t="s">
        <v>290</v>
      </c>
      <c r="AD176" s="3" t="s">
        <v>116</v>
      </c>
      <c r="AE176" s="9"/>
      <c r="AF176" s="3" t="s">
        <v>2008</v>
      </c>
      <c r="AG176" s="3" t="s">
        <v>2248</v>
      </c>
      <c r="AH176" s="9"/>
      <c r="AI176" s="9"/>
      <c r="AJ176" s="34">
        <v>44553</v>
      </c>
      <c r="AK176" s="3"/>
    </row>
    <row r="177" spans="1:37" s="15" customFormat="1" ht="12">
      <c r="A177" s="3">
        <v>175</v>
      </c>
      <c r="B177" s="1" t="s">
        <v>564</v>
      </c>
      <c r="C177" s="2" t="s">
        <v>565</v>
      </c>
      <c r="D177" s="2" t="s">
        <v>2273</v>
      </c>
      <c r="E177" s="3" t="s">
        <v>4</v>
      </c>
      <c r="F177" s="10" t="s">
        <v>566</v>
      </c>
      <c r="G177" s="2" t="s">
        <v>504</v>
      </c>
      <c r="H177" s="9"/>
      <c r="I177" s="9"/>
      <c r="J177" s="9"/>
      <c r="K177" s="9"/>
      <c r="L177" s="9"/>
      <c r="M177" s="9" t="s">
        <v>2099</v>
      </c>
      <c r="N177" s="9" t="s">
        <v>112</v>
      </c>
      <c r="O177" s="60">
        <v>41361</v>
      </c>
      <c r="P177" s="9">
        <v>5</v>
      </c>
      <c r="Q177" s="9">
        <v>7</v>
      </c>
      <c r="R177" s="9">
        <v>0</v>
      </c>
      <c r="S177" s="9">
        <v>50</v>
      </c>
      <c r="T177" s="9"/>
      <c r="U177" s="9"/>
      <c r="V177" s="9"/>
      <c r="W177" s="50"/>
      <c r="X177" s="9">
        <v>85897.44</v>
      </c>
      <c r="Y177" s="40">
        <f t="shared" si="3"/>
        <v>81602.570000000007</v>
      </c>
      <c r="Z177" s="40">
        <v>4294.87</v>
      </c>
      <c r="AA177" s="9" t="s">
        <v>232</v>
      </c>
      <c r="AB177" s="9" t="s">
        <v>114</v>
      </c>
      <c r="AC177" s="9" t="s">
        <v>290</v>
      </c>
      <c r="AD177" s="3" t="s">
        <v>116</v>
      </c>
      <c r="AE177" s="9"/>
      <c r="AF177" s="3" t="s">
        <v>2008</v>
      </c>
      <c r="AG177" s="3" t="s">
        <v>2248</v>
      </c>
      <c r="AH177" s="9"/>
      <c r="AI177" s="9"/>
      <c r="AJ177" s="34">
        <v>44538</v>
      </c>
      <c r="AK177" s="3">
        <v>1.325</v>
      </c>
    </row>
    <row r="178" spans="1:37" s="15" customFormat="1" ht="12">
      <c r="A178" s="3">
        <v>176</v>
      </c>
      <c r="B178" s="1" t="s">
        <v>2274</v>
      </c>
      <c r="C178" s="2" t="s">
        <v>567</v>
      </c>
      <c r="D178" s="2" t="s">
        <v>2275</v>
      </c>
      <c r="E178" s="3" t="s">
        <v>4</v>
      </c>
      <c r="F178" s="10" t="s">
        <v>568</v>
      </c>
      <c r="G178" s="2" t="s">
        <v>504</v>
      </c>
      <c r="H178" s="9"/>
      <c r="I178" s="9"/>
      <c r="J178" s="9"/>
      <c r="K178" s="9"/>
      <c r="L178" s="9"/>
      <c r="M178" s="9" t="s">
        <v>2099</v>
      </c>
      <c r="N178" s="9" t="s">
        <v>112</v>
      </c>
      <c r="O178" s="60">
        <v>41480</v>
      </c>
      <c r="P178" s="9">
        <v>5</v>
      </c>
      <c r="Q178" s="9">
        <v>7</v>
      </c>
      <c r="R178" s="9">
        <v>0</v>
      </c>
      <c r="S178" s="9">
        <v>50</v>
      </c>
      <c r="T178" s="9"/>
      <c r="U178" s="9"/>
      <c r="V178" s="9"/>
      <c r="W178" s="50"/>
      <c r="X178" s="9">
        <v>64102.57</v>
      </c>
      <c r="Y178" s="40">
        <f t="shared" si="3"/>
        <v>60897.440000000002</v>
      </c>
      <c r="Z178" s="40">
        <v>3205.13</v>
      </c>
      <c r="AA178" s="9" t="s">
        <v>117</v>
      </c>
      <c r="AB178" s="9" t="s">
        <v>114</v>
      </c>
      <c r="AC178" s="9" t="s">
        <v>290</v>
      </c>
      <c r="AD178" s="3" t="s">
        <v>116</v>
      </c>
      <c r="AE178" s="9"/>
      <c r="AF178" s="3" t="s">
        <v>2008</v>
      </c>
      <c r="AG178" s="3" t="s">
        <v>2248</v>
      </c>
      <c r="AH178" s="9"/>
      <c r="AI178" s="9"/>
      <c r="AJ178" s="34">
        <v>44544</v>
      </c>
      <c r="AK178" s="3"/>
    </row>
    <row r="179" spans="1:37" s="15" customFormat="1" ht="12">
      <c r="A179" s="3">
        <v>177</v>
      </c>
      <c r="B179" s="1" t="s">
        <v>2276</v>
      </c>
      <c r="C179" s="2" t="s">
        <v>569</v>
      </c>
      <c r="D179" s="2" t="s">
        <v>2277</v>
      </c>
      <c r="E179" s="3" t="s">
        <v>4</v>
      </c>
      <c r="F179" s="10" t="s">
        <v>570</v>
      </c>
      <c r="G179" s="2" t="s">
        <v>504</v>
      </c>
      <c r="H179" s="9" t="str">
        <f>VLOOKUP(B179,[1]采购中心!$C$1:$I$65536,7,0)</f>
        <v>否</v>
      </c>
      <c r="I179" s="9" t="str">
        <f>VLOOKUP(B179,[1]采购中心!$C$1:$J$65536,8,0)</f>
        <v>海外营销</v>
      </c>
      <c r="J179" s="9" t="str">
        <f>VLOOKUP(B179,[1]采购中心!$C$1:$K$65536,9,0)</f>
        <v>李景鹏</v>
      </c>
      <c r="K179" s="9"/>
      <c r="L179" s="9"/>
      <c r="M179" s="9" t="s">
        <v>2099</v>
      </c>
      <c r="N179" s="9" t="s">
        <v>112</v>
      </c>
      <c r="O179" s="60">
        <v>41174</v>
      </c>
      <c r="P179" s="9">
        <v>5</v>
      </c>
      <c r="Q179" s="9">
        <v>8</v>
      </c>
      <c r="R179" s="9">
        <v>0</v>
      </c>
      <c r="S179" s="9">
        <v>50</v>
      </c>
      <c r="T179" s="9"/>
      <c r="U179" s="9"/>
      <c r="V179" s="9"/>
      <c r="W179" s="50"/>
      <c r="X179" s="9">
        <v>162393.16</v>
      </c>
      <c r="Y179" s="40">
        <f t="shared" si="3"/>
        <v>154273.5</v>
      </c>
      <c r="Z179" s="40">
        <v>8119.66</v>
      </c>
      <c r="AA179" s="9" t="s">
        <v>196</v>
      </c>
      <c r="AB179" s="9" t="s">
        <v>114</v>
      </c>
      <c r="AC179" s="9" t="s">
        <v>290</v>
      </c>
      <c r="AD179" s="3" t="s">
        <v>116</v>
      </c>
      <c r="AE179" s="9"/>
      <c r="AF179" s="3" t="s">
        <v>2008</v>
      </c>
      <c r="AG179" s="3" t="s">
        <v>2248</v>
      </c>
      <c r="AH179" s="9"/>
      <c r="AI179" s="9"/>
      <c r="AJ179" s="34">
        <v>44554</v>
      </c>
      <c r="AK179" s="3"/>
    </row>
    <row r="180" spans="1:37" s="15" customFormat="1" ht="12">
      <c r="A180" s="3">
        <v>178</v>
      </c>
      <c r="B180" s="1" t="s">
        <v>2278</v>
      </c>
      <c r="C180" s="2" t="s">
        <v>571</v>
      </c>
      <c r="D180" s="2" t="s">
        <v>572</v>
      </c>
      <c r="E180" s="3" t="s">
        <v>4</v>
      </c>
      <c r="F180" s="10" t="s">
        <v>573</v>
      </c>
      <c r="G180" s="2" t="s">
        <v>504</v>
      </c>
      <c r="H180" s="9" t="str">
        <f>VLOOKUP(B180,[1]采购中心!$C$1:$I$65536,7,0)</f>
        <v>否</v>
      </c>
      <c r="I180" s="9" t="str">
        <f>VLOOKUP(B180,[1]采购中心!$C$1:$J$65536,8,0)</f>
        <v>海外营销</v>
      </c>
      <c r="J180" s="9" t="str">
        <f>VLOOKUP(B180,[1]采购中心!$C$1:$K$65536,9,0)</f>
        <v>李景鹏</v>
      </c>
      <c r="K180" s="9"/>
      <c r="L180" s="9"/>
      <c r="M180" s="9" t="s">
        <v>2099</v>
      </c>
      <c r="N180" s="9" t="s">
        <v>112</v>
      </c>
      <c r="O180" s="60">
        <v>41297</v>
      </c>
      <c r="P180" s="9">
        <v>5</v>
      </c>
      <c r="Q180" s="9">
        <v>7</v>
      </c>
      <c r="R180" s="9">
        <v>0</v>
      </c>
      <c r="S180" s="9">
        <v>50</v>
      </c>
      <c r="T180" s="9"/>
      <c r="U180" s="9"/>
      <c r="V180" s="9"/>
      <c r="W180" s="50"/>
      <c r="X180" s="9">
        <v>194570.04</v>
      </c>
      <c r="Y180" s="40">
        <f t="shared" si="3"/>
        <v>184841.54</v>
      </c>
      <c r="Z180" s="40">
        <v>9728.5</v>
      </c>
      <c r="AA180" s="9" t="s">
        <v>252</v>
      </c>
      <c r="AB180" s="9" t="s">
        <v>114</v>
      </c>
      <c r="AC180" s="9" t="s">
        <v>290</v>
      </c>
      <c r="AD180" s="3" t="s">
        <v>116</v>
      </c>
      <c r="AE180" s="9"/>
      <c r="AF180" s="3" t="s">
        <v>2008</v>
      </c>
      <c r="AG180" s="3" t="s">
        <v>2248</v>
      </c>
      <c r="AH180" s="9"/>
      <c r="AI180" s="9" t="s">
        <v>2256</v>
      </c>
      <c r="AJ180" s="34">
        <v>44552</v>
      </c>
      <c r="AK180" s="3"/>
    </row>
    <row r="181" spans="1:37" s="15" customFormat="1" ht="12">
      <c r="A181" s="3">
        <v>179</v>
      </c>
      <c r="B181" s="14" t="s">
        <v>2279</v>
      </c>
      <c r="C181" s="13" t="s">
        <v>574</v>
      </c>
      <c r="D181" s="16" t="s">
        <v>2280</v>
      </c>
      <c r="E181" s="3" t="s">
        <v>4</v>
      </c>
      <c r="F181" s="70" t="s">
        <v>575</v>
      </c>
      <c r="G181" s="2" t="s">
        <v>504</v>
      </c>
      <c r="H181" s="9" t="str">
        <f>VLOOKUP(B181,[1]采购中心!$C$1:$I$65536,7,0)</f>
        <v>否</v>
      </c>
      <c r="I181" s="9" t="str">
        <f>VLOOKUP(B181,[1]采购中心!$C$1:$J$65536,8,0)</f>
        <v>海外营销</v>
      </c>
      <c r="J181" s="9" t="str">
        <f>VLOOKUP(B181,[1]采购中心!$C$1:$K$65536,9,0)</f>
        <v>李景鹏</v>
      </c>
      <c r="K181" s="9"/>
      <c r="L181" s="9"/>
      <c r="M181" s="9" t="s">
        <v>2099</v>
      </c>
      <c r="N181" s="9" t="s">
        <v>112</v>
      </c>
      <c r="O181" s="60">
        <v>41297</v>
      </c>
      <c r="P181" s="9">
        <v>5</v>
      </c>
      <c r="Q181" s="9">
        <v>7</v>
      </c>
      <c r="R181" s="9">
        <v>0</v>
      </c>
      <c r="S181" s="9">
        <v>50</v>
      </c>
      <c r="T181" s="9"/>
      <c r="U181" s="9"/>
      <c r="V181" s="9"/>
      <c r="W181" s="50"/>
      <c r="X181" s="9">
        <v>10871.66</v>
      </c>
      <c r="Y181" s="40">
        <f t="shared" si="3"/>
        <v>10328.08</v>
      </c>
      <c r="Z181" s="40">
        <v>543.58000000000004</v>
      </c>
      <c r="AA181" s="9" t="s">
        <v>252</v>
      </c>
      <c r="AB181" s="9" t="s">
        <v>114</v>
      </c>
      <c r="AC181" s="9" t="s">
        <v>290</v>
      </c>
      <c r="AD181" s="3" t="s">
        <v>116</v>
      </c>
      <c r="AE181" s="9"/>
      <c r="AF181" s="3" t="s">
        <v>2008</v>
      </c>
      <c r="AG181" s="3" t="s">
        <v>2248</v>
      </c>
      <c r="AH181" s="9"/>
      <c r="AI181" s="9"/>
      <c r="AJ181" s="34">
        <v>44536</v>
      </c>
      <c r="AK181" s="3"/>
    </row>
    <row r="182" spans="1:37" s="15" customFormat="1" ht="12">
      <c r="A182" s="3">
        <v>180</v>
      </c>
      <c r="B182" s="14" t="s">
        <v>576</v>
      </c>
      <c r="C182" s="4" t="s">
        <v>577</v>
      </c>
      <c r="D182" s="4" t="s">
        <v>578</v>
      </c>
      <c r="E182" s="3" t="s">
        <v>4</v>
      </c>
      <c r="F182" s="70" t="s">
        <v>579</v>
      </c>
      <c r="G182" s="2" t="s">
        <v>504</v>
      </c>
      <c r="H182" s="9"/>
      <c r="I182" s="9"/>
      <c r="J182" s="9"/>
      <c r="K182" s="9"/>
      <c r="L182" s="9"/>
      <c r="M182" s="9" t="s">
        <v>2099</v>
      </c>
      <c r="N182" s="9" t="s">
        <v>112</v>
      </c>
      <c r="O182" s="60">
        <v>41297</v>
      </c>
      <c r="P182" s="9">
        <v>5</v>
      </c>
      <c r="Q182" s="9">
        <v>7</v>
      </c>
      <c r="R182" s="9">
        <v>0</v>
      </c>
      <c r="S182" s="9">
        <v>50</v>
      </c>
      <c r="T182" s="9"/>
      <c r="U182" s="9"/>
      <c r="V182" s="9"/>
      <c r="W182" s="50"/>
      <c r="X182" s="9">
        <v>17075.46</v>
      </c>
      <c r="Y182" s="40">
        <f t="shared" si="3"/>
        <v>16221.689999999999</v>
      </c>
      <c r="Z182" s="40">
        <v>853.77</v>
      </c>
      <c r="AA182" s="9" t="s">
        <v>252</v>
      </c>
      <c r="AB182" s="9" t="s">
        <v>114</v>
      </c>
      <c r="AC182" s="9" t="s">
        <v>290</v>
      </c>
      <c r="AD182" s="3" t="s">
        <v>116</v>
      </c>
      <c r="AE182" s="9"/>
      <c r="AF182" s="3" t="s">
        <v>2008</v>
      </c>
      <c r="AG182" s="3" t="s">
        <v>2248</v>
      </c>
      <c r="AH182" s="9"/>
      <c r="AI182" s="9" t="s">
        <v>2256</v>
      </c>
      <c r="AJ182" s="34">
        <v>44560</v>
      </c>
      <c r="AK182" s="3"/>
    </row>
    <row r="183" spans="1:37" s="15" customFormat="1" ht="12">
      <c r="A183" s="3">
        <v>181</v>
      </c>
      <c r="B183" s="14" t="s">
        <v>2281</v>
      </c>
      <c r="C183" s="13" t="s">
        <v>580</v>
      </c>
      <c r="D183" s="4" t="s">
        <v>2282</v>
      </c>
      <c r="E183" s="3" t="s">
        <v>4</v>
      </c>
      <c r="F183" s="70" t="s">
        <v>581</v>
      </c>
      <c r="G183" s="2" t="s">
        <v>504</v>
      </c>
      <c r="H183" s="9"/>
      <c r="I183" s="9"/>
      <c r="J183" s="9"/>
      <c r="K183" s="9"/>
      <c r="L183" s="9"/>
      <c r="M183" s="9" t="s">
        <v>2099</v>
      </c>
      <c r="N183" s="9" t="s">
        <v>112</v>
      </c>
      <c r="O183" s="60">
        <v>41295</v>
      </c>
      <c r="P183" s="9">
        <v>5</v>
      </c>
      <c r="Q183" s="9">
        <v>7</v>
      </c>
      <c r="R183" s="9">
        <v>0</v>
      </c>
      <c r="S183" s="9">
        <v>50</v>
      </c>
      <c r="T183" s="9"/>
      <c r="U183" s="9"/>
      <c r="V183" s="9"/>
      <c r="W183" s="50"/>
      <c r="X183" s="9">
        <v>85897.44</v>
      </c>
      <c r="Y183" s="40">
        <f t="shared" si="3"/>
        <v>81602.570000000007</v>
      </c>
      <c r="Z183" s="40">
        <v>4294.87</v>
      </c>
      <c r="AA183" s="9" t="s">
        <v>232</v>
      </c>
      <c r="AB183" s="9" t="s">
        <v>114</v>
      </c>
      <c r="AC183" s="9" t="s">
        <v>290</v>
      </c>
      <c r="AD183" s="3" t="s">
        <v>116</v>
      </c>
      <c r="AE183" s="9"/>
      <c r="AF183" s="3" t="s">
        <v>2008</v>
      </c>
      <c r="AG183" s="3" t="s">
        <v>2248</v>
      </c>
      <c r="AH183" s="9"/>
      <c r="AI183" s="9"/>
      <c r="AJ183" s="34">
        <v>44555</v>
      </c>
      <c r="AK183" s="3"/>
    </row>
    <row r="184" spans="1:37" s="15" customFormat="1" ht="12">
      <c r="A184" s="3">
        <v>182</v>
      </c>
      <c r="B184" s="20" t="s">
        <v>2283</v>
      </c>
      <c r="C184" s="2" t="s">
        <v>582</v>
      </c>
      <c r="D184" s="2" t="s">
        <v>583</v>
      </c>
      <c r="E184" s="3" t="s">
        <v>4</v>
      </c>
      <c r="F184" s="10" t="s">
        <v>584</v>
      </c>
      <c r="G184" s="2" t="s">
        <v>504</v>
      </c>
      <c r="H184" s="9"/>
      <c r="I184" s="9"/>
      <c r="J184" s="9"/>
      <c r="K184" s="9"/>
      <c r="L184" s="9"/>
      <c r="M184" s="9" t="s">
        <v>2099</v>
      </c>
      <c r="N184" s="9" t="s">
        <v>112</v>
      </c>
      <c r="O184" s="60">
        <v>41285</v>
      </c>
      <c r="P184" s="9">
        <v>5</v>
      </c>
      <c r="Q184" s="9">
        <v>7</v>
      </c>
      <c r="R184" s="9">
        <v>0</v>
      </c>
      <c r="S184" s="9">
        <v>50</v>
      </c>
      <c r="T184" s="9"/>
      <c r="U184" s="9"/>
      <c r="V184" s="9"/>
      <c r="W184" s="50"/>
      <c r="X184" s="9">
        <v>102564.1</v>
      </c>
      <c r="Y184" s="40">
        <f t="shared" si="3"/>
        <v>97435.89</v>
      </c>
      <c r="Z184" s="40">
        <v>5128.21</v>
      </c>
      <c r="AA184" s="9" t="s">
        <v>118</v>
      </c>
      <c r="AB184" s="9" t="s">
        <v>114</v>
      </c>
      <c r="AC184" s="9" t="s">
        <v>290</v>
      </c>
      <c r="AD184" s="3" t="s">
        <v>116</v>
      </c>
      <c r="AE184" s="9"/>
      <c r="AF184" s="3" t="s">
        <v>2008</v>
      </c>
      <c r="AG184" s="3" t="s">
        <v>2248</v>
      </c>
      <c r="AH184" s="9"/>
      <c r="AI184" s="9" t="s">
        <v>585</v>
      </c>
      <c r="AJ184" s="34">
        <v>44529</v>
      </c>
      <c r="AK184" s="3"/>
    </row>
    <row r="185" spans="1:37" s="15" customFormat="1" ht="12">
      <c r="A185" s="3">
        <v>183</v>
      </c>
      <c r="B185" s="1" t="s">
        <v>587</v>
      </c>
      <c r="C185" s="2" t="s">
        <v>588</v>
      </c>
      <c r="D185" s="2" t="s">
        <v>2284</v>
      </c>
      <c r="E185" s="3" t="s">
        <v>4</v>
      </c>
      <c r="F185" s="10" t="s">
        <v>589</v>
      </c>
      <c r="G185" s="2" t="s">
        <v>586</v>
      </c>
      <c r="H185" s="9" t="s">
        <v>108</v>
      </c>
      <c r="I185" s="9" t="s">
        <v>99</v>
      </c>
      <c r="J185" s="9" t="s">
        <v>109</v>
      </c>
      <c r="K185" s="9" t="s">
        <v>110</v>
      </c>
      <c r="L185" s="9" t="s">
        <v>110</v>
      </c>
      <c r="M185" s="9" t="s">
        <v>2285</v>
      </c>
      <c r="N185" s="9" t="s">
        <v>123</v>
      </c>
      <c r="O185" s="60">
        <v>41413</v>
      </c>
      <c r="P185" s="9">
        <v>5</v>
      </c>
      <c r="Q185" s="9">
        <v>7</v>
      </c>
      <c r="R185" s="9">
        <v>0</v>
      </c>
      <c r="S185" s="9">
        <v>50</v>
      </c>
      <c r="T185" s="9"/>
      <c r="U185" s="9">
        <v>1368</v>
      </c>
      <c r="V185" s="9"/>
      <c r="W185" s="50"/>
      <c r="X185" s="9">
        <v>28589.48</v>
      </c>
      <c r="Y185" s="40">
        <f t="shared" si="3"/>
        <v>27160.01</v>
      </c>
      <c r="Z185" s="40">
        <v>1429.47</v>
      </c>
      <c r="AA185" s="9" t="s">
        <v>127</v>
      </c>
      <c r="AB185" s="9" t="s">
        <v>114</v>
      </c>
      <c r="AC185" s="9" t="s">
        <v>115</v>
      </c>
      <c r="AD185" s="3" t="s">
        <v>116</v>
      </c>
      <c r="AE185" s="9" t="s">
        <v>128</v>
      </c>
      <c r="AF185" s="3" t="s">
        <v>2008</v>
      </c>
      <c r="AG185" s="3" t="s">
        <v>2286</v>
      </c>
      <c r="AH185" s="9"/>
      <c r="AI185" s="9"/>
      <c r="AJ185" s="34">
        <v>44537</v>
      </c>
      <c r="AK185" s="3"/>
    </row>
    <row r="186" spans="1:37" s="15" customFormat="1" ht="72">
      <c r="A186" s="3">
        <v>184</v>
      </c>
      <c r="B186" s="1" t="s">
        <v>590</v>
      </c>
      <c r="C186" s="2" t="s">
        <v>591</v>
      </c>
      <c r="D186" s="5" t="s">
        <v>2287</v>
      </c>
      <c r="E186" s="3" t="s">
        <v>4</v>
      </c>
      <c r="F186" s="10" t="s">
        <v>592</v>
      </c>
      <c r="G186" s="2" t="s">
        <v>586</v>
      </c>
      <c r="H186" s="9" t="s">
        <v>110</v>
      </c>
      <c r="I186" s="9" t="s">
        <v>99</v>
      </c>
      <c r="J186" s="9" t="s">
        <v>109</v>
      </c>
      <c r="K186" s="9" t="s">
        <v>108</v>
      </c>
      <c r="L186" s="9" t="s">
        <v>110</v>
      </c>
      <c r="M186" s="9" t="s">
        <v>2285</v>
      </c>
      <c r="N186" s="9" t="s">
        <v>123</v>
      </c>
      <c r="O186" s="60">
        <v>40547</v>
      </c>
      <c r="P186" s="9">
        <v>5</v>
      </c>
      <c r="Q186" s="9">
        <v>9</v>
      </c>
      <c r="R186" s="9">
        <v>0</v>
      </c>
      <c r="S186" s="9">
        <v>50</v>
      </c>
      <c r="T186" s="9"/>
      <c r="U186" s="9">
        <v>1248</v>
      </c>
      <c r="V186" s="9"/>
      <c r="W186" s="50"/>
      <c r="X186" s="9">
        <v>565965.94999999995</v>
      </c>
      <c r="Y186" s="40">
        <f t="shared" si="3"/>
        <v>474939.88999999996</v>
      </c>
      <c r="Z186" s="40">
        <v>91026.06</v>
      </c>
      <c r="AA186" s="9" t="s">
        <v>127</v>
      </c>
      <c r="AB186" s="9" t="s">
        <v>114</v>
      </c>
      <c r="AC186" s="9" t="s">
        <v>119</v>
      </c>
      <c r="AD186" s="3" t="s">
        <v>116</v>
      </c>
      <c r="AE186" s="9" t="s">
        <v>128</v>
      </c>
      <c r="AF186" s="3" t="s">
        <v>2008</v>
      </c>
      <c r="AG186" s="3" t="s">
        <v>2286</v>
      </c>
      <c r="AH186" s="9"/>
      <c r="AI186" s="9"/>
      <c r="AJ186" s="34">
        <v>44555</v>
      </c>
      <c r="AK186" s="3"/>
    </row>
    <row r="187" spans="1:37" s="15" customFormat="1" ht="12">
      <c r="A187" s="3">
        <v>185</v>
      </c>
      <c r="B187" s="1" t="s">
        <v>593</v>
      </c>
      <c r="C187" s="2" t="s">
        <v>594</v>
      </c>
      <c r="D187" s="2" t="s">
        <v>595</v>
      </c>
      <c r="E187" s="3" t="s">
        <v>4</v>
      </c>
      <c r="F187" s="10" t="s">
        <v>438</v>
      </c>
      <c r="G187" s="2" t="s">
        <v>586</v>
      </c>
      <c r="H187" s="9" t="s">
        <v>108</v>
      </c>
      <c r="I187" s="9" t="s">
        <v>99</v>
      </c>
      <c r="J187" s="9" t="s">
        <v>109</v>
      </c>
      <c r="K187" s="9" t="s">
        <v>108</v>
      </c>
      <c r="L187" s="9" t="s">
        <v>110</v>
      </c>
      <c r="M187" s="9" t="s">
        <v>2285</v>
      </c>
      <c r="N187" s="9" t="s">
        <v>112</v>
      </c>
      <c r="O187" s="60">
        <v>40693</v>
      </c>
      <c r="P187" s="9">
        <v>5</v>
      </c>
      <c r="Q187" s="9">
        <v>9</v>
      </c>
      <c r="R187" s="9">
        <v>0</v>
      </c>
      <c r="S187" s="9">
        <v>50</v>
      </c>
      <c r="T187" s="9"/>
      <c r="U187" s="9">
        <v>1310</v>
      </c>
      <c r="V187" s="9"/>
      <c r="W187" s="50"/>
      <c r="X187" s="9">
        <v>226273.91</v>
      </c>
      <c r="Y187" s="40">
        <f t="shared" si="3"/>
        <v>189881.51</v>
      </c>
      <c r="Z187" s="40">
        <v>36392.400000000001</v>
      </c>
      <c r="AA187" s="9" t="s">
        <v>127</v>
      </c>
      <c r="AB187" s="9" t="s">
        <v>114</v>
      </c>
      <c r="AC187" s="9" t="s">
        <v>119</v>
      </c>
      <c r="AD187" s="3" t="s">
        <v>116</v>
      </c>
      <c r="AE187" s="9" t="s">
        <v>128</v>
      </c>
      <c r="AF187" s="3" t="s">
        <v>2008</v>
      </c>
      <c r="AG187" s="3" t="s">
        <v>2286</v>
      </c>
      <c r="AH187" s="9"/>
      <c r="AI187" s="9"/>
      <c r="AJ187" s="34">
        <v>44512</v>
      </c>
      <c r="AK187" s="3"/>
    </row>
    <row r="188" spans="1:37" s="15" customFormat="1" ht="12">
      <c r="A188" s="3">
        <v>186</v>
      </c>
      <c r="B188" s="1" t="s">
        <v>596</v>
      </c>
      <c r="C188" s="2" t="s">
        <v>597</v>
      </c>
      <c r="D188" s="2" t="s">
        <v>2288</v>
      </c>
      <c r="E188" s="3" t="s">
        <v>4</v>
      </c>
      <c r="F188" s="10" t="s">
        <v>498</v>
      </c>
      <c r="G188" s="2" t="s">
        <v>586</v>
      </c>
      <c r="H188" s="9" t="s">
        <v>110</v>
      </c>
      <c r="I188" s="9" t="s">
        <v>99</v>
      </c>
      <c r="J188" s="9" t="s">
        <v>109</v>
      </c>
      <c r="K188" s="9" t="s">
        <v>108</v>
      </c>
      <c r="L188" s="9" t="s">
        <v>110</v>
      </c>
      <c r="M188" s="9" t="s">
        <v>2285</v>
      </c>
      <c r="N188" s="9" t="s">
        <v>123</v>
      </c>
      <c r="O188" s="60">
        <v>39461</v>
      </c>
      <c r="P188" s="9">
        <v>5</v>
      </c>
      <c r="Q188" s="9">
        <v>12</v>
      </c>
      <c r="R188" s="9">
        <v>0</v>
      </c>
      <c r="S188" s="9">
        <v>50</v>
      </c>
      <c r="T188" s="9"/>
      <c r="U188" s="9">
        <v>3142</v>
      </c>
      <c r="V188" s="9"/>
      <c r="W188" s="50"/>
      <c r="X188" s="9">
        <v>167517.19</v>
      </c>
      <c r="Y188" s="40">
        <f t="shared" si="3"/>
        <v>140574.54999999999</v>
      </c>
      <c r="Z188" s="40">
        <v>26942.639999999999</v>
      </c>
      <c r="AA188" s="9" t="s">
        <v>127</v>
      </c>
      <c r="AB188" s="9" t="s">
        <v>114</v>
      </c>
      <c r="AC188" s="9" t="s">
        <v>119</v>
      </c>
      <c r="AD188" s="3" t="s">
        <v>116</v>
      </c>
      <c r="AE188" s="9" t="s">
        <v>128</v>
      </c>
      <c r="AF188" s="3" t="s">
        <v>2008</v>
      </c>
      <c r="AG188" s="3" t="s">
        <v>2286</v>
      </c>
      <c r="AH188" s="9"/>
      <c r="AI188" s="9"/>
      <c r="AJ188" s="34">
        <v>44557</v>
      </c>
      <c r="AK188" s="3"/>
    </row>
    <row r="189" spans="1:37" s="15" customFormat="1" ht="12">
      <c r="A189" s="3">
        <v>187</v>
      </c>
      <c r="B189" s="14" t="s">
        <v>2289</v>
      </c>
      <c r="C189" s="2" t="s">
        <v>600</v>
      </c>
      <c r="D189" s="2" t="s">
        <v>2290</v>
      </c>
      <c r="E189" s="3" t="s">
        <v>4</v>
      </c>
      <c r="F189" s="10" t="s">
        <v>601</v>
      </c>
      <c r="G189" s="2" t="s">
        <v>586</v>
      </c>
      <c r="H189" s="9"/>
      <c r="I189" s="9"/>
      <c r="J189" s="9"/>
      <c r="K189" s="9"/>
      <c r="L189" s="9"/>
      <c r="M189" s="9" t="s">
        <v>2291</v>
      </c>
      <c r="N189" s="9" t="s">
        <v>123</v>
      </c>
      <c r="O189" s="60">
        <v>40627</v>
      </c>
      <c r="P189" s="9">
        <v>5</v>
      </c>
      <c r="Q189" s="9">
        <v>9</v>
      </c>
      <c r="R189" s="9">
        <v>0</v>
      </c>
      <c r="S189" s="9">
        <v>50</v>
      </c>
      <c r="T189" s="9"/>
      <c r="U189" s="9"/>
      <c r="V189" s="9"/>
      <c r="W189" s="50"/>
      <c r="X189" s="9">
        <v>139633.95000000001</v>
      </c>
      <c r="Y189" s="40">
        <f t="shared" si="3"/>
        <v>132652.25</v>
      </c>
      <c r="Z189" s="40">
        <v>6981.7</v>
      </c>
      <c r="AA189" s="9" t="s">
        <v>252</v>
      </c>
      <c r="AB189" s="9" t="s">
        <v>114</v>
      </c>
      <c r="AC189" s="9" t="s">
        <v>115</v>
      </c>
      <c r="AD189" s="3" t="s">
        <v>116</v>
      </c>
      <c r="AE189" s="9" t="s">
        <v>599</v>
      </c>
      <c r="AF189" s="3" t="s">
        <v>2008</v>
      </c>
      <c r="AG189" s="3" t="s">
        <v>2286</v>
      </c>
      <c r="AH189" s="9"/>
      <c r="AI189" s="9"/>
      <c r="AJ189" s="34">
        <v>44572</v>
      </c>
      <c r="AK189" s="3"/>
    </row>
    <row r="190" spans="1:37" s="15" customFormat="1" ht="12">
      <c r="A190" s="3">
        <v>188</v>
      </c>
      <c r="B190" s="14" t="s">
        <v>602</v>
      </c>
      <c r="C190" s="2" t="s">
        <v>603</v>
      </c>
      <c r="D190" s="2" t="s">
        <v>2292</v>
      </c>
      <c r="E190" s="3" t="s">
        <v>4</v>
      </c>
      <c r="F190" s="10" t="s">
        <v>2293</v>
      </c>
      <c r="G190" s="2" t="s">
        <v>586</v>
      </c>
      <c r="H190" s="9" t="str">
        <f>VLOOKUP(B190,[1]采购中心!$C$1:$I$65536,7,0)</f>
        <v>否</v>
      </c>
      <c r="I190" s="9" t="str">
        <f>VLOOKUP(B190,[1]采购中心!$C$1:$J$65536,8,0)</f>
        <v>采购</v>
      </c>
      <c r="J190" s="9" t="str">
        <f>VLOOKUP(B190,[1]采购中心!$C$1:$K$65536,9,0)</f>
        <v>/</v>
      </c>
      <c r="K190" s="9"/>
      <c r="L190" s="9"/>
      <c r="M190" s="9" t="s">
        <v>2291</v>
      </c>
      <c r="N190" s="9" t="s">
        <v>123</v>
      </c>
      <c r="O190" s="60">
        <v>40850</v>
      </c>
      <c r="P190" s="9">
        <v>5</v>
      </c>
      <c r="Q190" s="9">
        <v>9</v>
      </c>
      <c r="R190" s="9">
        <v>0</v>
      </c>
      <c r="S190" s="9">
        <v>50</v>
      </c>
      <c r="T190" s="9"/>
      <c r="U190" s="9"/>
      <c r="V190" s="9"/>
      <c r="W190" s="50"/>
      <c r="X190" s="9">
        <v>95232.78</v>
      </c>
      <c r="Y190" s="40">
        <f t="shared" si="3"/>
        <v>90471.14</v>
      </c>
      <c r="Z190" s="40">
        <v>4761.6400000000003</v>
      </c>
      <c r="AA190" s="9" t="s">
        <v>252</v>
      </c>
      <c r="AB190" s="9" t="s">
        <v>114</v>
      </c>
      <c r="AC190" s="9" t="s">
        <v>115</v>
      </c>
      <c r="AD190" s="3" t="s">
        <v>116</v>
      </c>
      <c r="AE190" s="9" t="s">
        <v>599</v>
      </c>
      <c r="AF190" s="3" t="s">
        <v>2008</v>
      </c>
      <c r="AG190" s="3" t="s">
        <v>2286</v>
      </c>
      <c r="AH190" s="9"/>
      <c r="AI190" s="9"/>
      <c r="AJ190" s="34">
        <v>44512</v>
      </c>
      <c r="AK190" s="3"/>
    </row>
    <row r="191" spans="1:37" s="15" customFormat="1" ht="48">
      <c r="A191" s="3">
        <v>189</v>
      </c>
      <c r="B191" s="1" t="s">
        <v>604</v>
      </c>
      <c r="C191" s="4" t="s">
        <v>605</v>
      </c>
      <c r="D191" s="13" t="s">
        <v>2294</v>
      </c>
      <c r="E191" s="3" t="s">
        <v>4</v>
      </c>
      <c r="F191" s="3" t="s">
        <v>606</v>
      </c>
      <c r="G191" s="4" t="s">
        <v>586</v>
      </c>
      <c r="H191" s="9" t="str">
        <f>VLOOKUP(B191,[1]采购中心!$C$1:$I$65536,7,0)</f>
        <v>否</v>
      </c>
      <c r="I191" s="9" t="str">
        <f>VLOOKUP(B191,[1]采购中心!$C$1:$J$65536,8,0)</f>
        <v>海外营销</v>
      </c>
      <c r="J191" s="9" t="str">
        <f>VLOOKUP(B191,[1]采购中心!$C$1:$K$65536,9,0)</f>
        <v>李景鹏</v>
      </c>
      <c r="K191" s="9"/>
      <c r="L191" s="9"/>
      <c r="M191" s="9" t="s">
        <v>2291</v>
      </c>
      <c r="N191" s="9" t="s">
        <v>123</v>
      </c>
      <c r="O191" s="60">
        <v>40836</v>
      </c>
      <c r="P191" s="9">
        <v>5</v>
      </c>
      <c r="Q191" s="9">
        <v>9</v>
      </c>
      <c r="R191" s="9">
        <v>0</v>
      </c>
      <c r="S191" s="9">
        <v>50</v>
      </c>
      <c r="T191" s="9"/>
      <c r="U191" s="9"/>
      <c r="V191" s="9"/>
      <c r="W191" s="50"/>
      <c r="X191" s="9">
        <v>85458.17</v>
      </c>
      <c r="Y191" s="40">
        <f t="shared" si="3"/>
        <v>81185.259999999995</v>
      </c>
      <c r="Z191" s="40">
        <v>4272.91</v>
      </c>
      <c r="AA191" s="9" t="s">
        <v>252</v>
      </c>
      <c r="AB191" s="9" t="s">
        <v>114</v>
      </c>
      <c r="AC191" s="9" t="s">
        <v>115</v>
      </c>
      <c r="AD191" s="3" t="s">
        <v>116</v>
      </c>
      <c r="AE191" s="9" t="s">
        <v>599</v>
      </c>
      <c r="AF191" s="3" t="s">
        <v>2008</v>
      </c>
      <c r="AG191" s="3" t="s">
        <v>2286</v>
      </c>
      <c r="AH191" s="9"/>
      <c r="AI191" s="9"/>
      <c r="AJ191" s="34">
        <v>44522</v>
      </c>
      <c r="AK191" s="3"/>
    </row>
    <row r="192" spans="1:37" s="15" customFormat="1" ht="12">
      <c r="A192" s="3">
        <v>190</v>
      </c>
      <c r="B192" s="1" t="s">
        <v>607</v>
      </c>
      <c r="C192" s="4" t="s">
        <v>608</v>
      </c>
      <c r="D192" s="4" t="s">
        <v>609</v>
      </c>
      <c r="E192" s="3" t="s">
        <v>4</v>
      </c>
      <c r="F192" s="3" t="s">
        <v>610</v>
      </c>
      <c r="G192" s="4" t="s">
        <v>586</v>
      </c>
      <c r="H192" s="9" t="str">
        <f>VLOOKUP(B192,[1]采购中心!$C$1:$I$65536,7,0)</f>
        <v>否</v>
      </c>
      <c r="I192" s="9" t="str">
        <f>VLOOKUP(B192,[1]采购中心!$C$1:$J$65536,8,0)</f>
        <v>海外营销</v>
      </c>
      <c r="J192" s="9" t="str">
        <f>VLOOKUP(B192,[1]采购中心!$C$1:$K$65536,9,0)</f>
        <v>李景鹏</v>
      </c>
      <c r="K192" s="9"/>
      <c r="L192" s="9"/>
      <c r="M192" s="9" t="s">
        <v>2291</v>
      </c>
      <c r="N192" s="9" t="s">
        <v>123</v>
      </c>
      <c r="O192" s="60">
        <v>40836</v>
      </c>
      <c r="P192" s="9">
        <v>5</v>
      </c>
      <c r="Q192" s="9">
        <v>9</v>
      </c>
      <c r="R192" s="9">
        <v>0</v>
      </c>
      <c r="S192" s="9">
        <v>50</v>
      </c>
      <c r="T192" s="9"/>
      <c r="U192" s="9"/>
      <c r="V192" s="9"/>
      <c r="W192" s="50"/>
      <c r="X192" s="9">
        <v>38943.199999999997</v>
      </c>
      <c r="Y192" s="40">
        <f t="shared" si="3"/>
        <v>36996.039999999994</v>
      </c>
      <c r="Z192" s="40">
        <v>1947.16</v>
      </c>
      <c r="AA192" s="9" t="s">
        <v>252</v>
      </c>
      <c r="AB192" s="9" t="s">
        <v>114</v>
      </c>
      <c r="AC192" s="9" t="s">
        <v>115</v>
      </c>
      <c r="AD192" s="3" t="s">
        <v>116</v>
      </c>
      <c r="AE192" s="9" t="s">
        <v>599</v>
      </c>
      <c r="AF192" s="3" t="s">
        <v>2008</v>
      </c>
      <c r="AG192" s="3" t="s">
        <v>2286</v>
      </c>
      <c r="AH192" s="9"/>
      <c r="AI192" s="9"/>
      <c r="AJ192" s="34">
        <v>44531</v>
      </c>
      <c r="AK192" s="3"/>
    </row>
    <row r="193" spans="1:37" s="15" customFormat="1" ht="12">
      <c r="A193" s="3">
        <v>191</v>
      </c>
      <c r="B193" s="2" t="s">
        <v>611</v>
      </c>
      <c r="C193" s="4" t="s">
        <v>612</v>
      </c>
      <c r="D193" s="4" t="s">
        <v>2290</v>
      </c>
      <c r="E193" s="3" t="s">
        <v>4</v>
      </c>
      <c r="F193" s="3" t="s">
        <v>613</v>
      </c>
      <c r="G193" s="4" t="s">
        <v>598</v>
      </c>
      <c r="H193" s="9"/>
      <c r="I193" s="9"/>
      <c r="J193" s="9"/>
      <c r="K193" s="9"/>
      <c r="L193" s="9"/>
      <c r="M193" s="9" t="s">
        <v>2295</v>
      </c>
      <c r="N193" s="9" t="s">
        <v>123</v>
      </c>
      <c r="O193" s="60">
        <v>41075</v>
      </c>
      <c r="P193" s="9">
        <v>5</v>
      </c>
      <c r="Q193" s="9">
        <v>8</v>
      </c>
      <c r="R193" s="9">
        <v>0</v>
      </c>
      <c r="S193" s="9">
        <v>50</v>
      </c>
      <c r="T193" s="9"/>
      <c r="U193" s="9"/>
      <c r="V193" s="9"/>
      <c r="W193" s="50"/>
      <c r="X193" s="9">
        <v>115248.63</v>
      </c>
      <c r="Y193" s="40">
        <f t="shared" si="3"/>
        <v>109486.20000000001</v>
      </c>
      <c r="Z193" s="40">
        <v>5762.43</v>
      </c>
      <c r="AA193" s="9" t="s">
        <v>252</v>
      </c>
      <c r="AB193" s="9" t="s">
        <v>114</v>
      </c>
      <c r="AC193" s="9" t="s">
        <v>115</v>
      </c>
      <c r="AD193" s="3" t="s">
        <v>116</v>
      </c>
      <c r="AE193" s="9" t="s">
        <v>599</v>
      </c>
      <c r="AF193" s="3" t="s">
        <v>2008</v>
      </c>
      <c r="AG193" s="3" t="s">
        <v>2286</v>
      </c>
      <c r="AH193" s="9"/>
      <c r="AI193" s="9"/>
      <c r="AJ193" s="34">
        <v>44560</v>
      </c>
      <c r="AK193" s="3"/>
    </row>
    <row r="194" spans="1:37" s="15" customFormat="1" ht="12">
      <c r="A194" s="3">
        <v>192</v>
      </c>
      <c r="B194" s="8" t="s">
        <v>614</v>
      </c>
      <c r="C194" s="4" t="s">
        <v>2296</v>
      </c>
      <c r="D194" s="4" t="s">
        <v>2297</v>
      </c>
      <c r="E194" s="3" t="s">
        <v>4</v>
      </c>
      <c r="F194" s="3" t="s">
        <v>615</v>
      </c>
      <c r="G194" s="4" t="s">
        <v>586</v>
      </c>
      <c r="H194" s="9" t="str">
        <f>VLOOKUP(B194,[1]采购中心!$C$1:$I$65536,7,0)</f>
        <v>否</v>
      </c>
      <c r="I194" s="9" t="str">
        <f>VLOOKUP(B194,[1]采购中心!$C$1:$J$65536,8,0)</f>
        <v>海外营销</v>
      </c>
      <c r="J194" s="9" t="str">
        <f>VLOOKUP(B194,[1]采购中心!$C$1:$K$65536,9,0)</f>
        <v>李景鹏</v>
      </c>
      <c r="K194" s="9"/>
      <c r="L194" s="9"/>
      <c r="M194" s="9" t="s">
        <v>2291</v>
      </c>
      <c r="N194" s="9" t="s">
        <v>123</v>
      </c>
      <c r="O194" s="60">
        <v>41178</v>
      </c>
      <c r="P194" s="9">
        <v>5</v>
      </c>
      <c r="Q194" s="9">
        <v>8</v>
      </c>
      <c r="R194" s="9">
        <v>0</v>
      </c>
      <c r="S194" s="9">
        <v>50</v>
      </c>
      <c r="T194" s="9"/>
      <c r="U194" s="9"/>
      <c r="V194" s="9"/>
      <c r="W194" s="50"/>
      <c r="X194" s="9">
        <v>42735.040000000001</v>
      </c>
      <c r="Y194" s="40">
        <f t="shared" si="3"/>
        <v>40598.29</v>
      </c>
      <c r="Z194" s="40">
        <v>2136.75</v>
      </c>
      <c r="AA194" s="9" t="s">
        <v>196</v>
      </c>
      <c r="AB194" s="9" t="s">
        <v>114</v>
      </c>
      <c r="AC194" s="9" t="s">
        <v>115</v>
      </c>
      <c r="AD194" s="3" t="s">
        <v>116</v>
      </c>
      <c r="AE194" s="9" t="s">
        <v>128</v>
      </c>
      <c r="AF194" s="3" t="s">
        <v>2008</v>
      </c>
      <c r="AG194" s="3" t="s">
        <v>2286</v>
      </c>
      <c r="AH194" s="9"/>
      <c r="AI194" s="9"/>
      <c r="AJ194" s="34">
        <v>44515</v>
      </c>
      <c r="AK194" s="3">
        <v>0.94</v>
      </c>
    </row>
    <row r="195" spans="1:37" s="15" customFormat="1" ht="12">
      <c r="A195" s="3">
        <v>193</v>
      </c>
      <c r="B195" s="8" t="s">
        <v>616</v>
      </c>
      <c r="C195" s="4" t="s">
        <v>617</v>
      </c>
      <c r="D195" s="4" t="s">
        <v>2298</v>
      </c>
      <c r="E195" s="3" t="s">
        <v>4</v>
      </c>
      <c r="F195" s="3" t="s">
        <v>618</v>
      </c>
      <c r="G195" s="4" t="s">
        <v>586</v>
      </c>
      <c r="H195" s="9" t="str">
        <f>VLOOKUP(B195,[1]采购中心!$C$1:$I$65536,7,0)</f>
        <v>否</v>
      </c>
      <c r="I195" s="9" t="str">
        <f>VLOOKUP(B195,[1]采购中心!$C$1:$J$65536,8,0)</f>
        <v>海外营销</v>
      </c>
      <c r="J195" s="9" t="str">
        <f>VLOOKUP(B195,[1]采购中心!$C$1:$K$65536,9,0)</f>
        <v>李景鹏</v>
      </c>
      <c r="K195" s="9"/>
      <c r="L195" s="9"/>
      <c r="M195" s="9" t="s">
        <v>2291</v>
      </c>
      <c r="N195" s="9" t="s">
        <v>123</v>
      </c>
      <c r="O195" s="60">
        <v>39128</v>
      </c>
      <c r="P195" s="9">
        <v>5</v>
      </c>
      <c r="Q195" s="9">
        <v>13</v>
      </c>
      <c r="R195" s="9">
        <v>0</v>
      </c>
      <c r="S195" s="9">
        <v>50</v>
      </c>
      <c r="T195" s="9"/>
      <c r="U195" s="9"/>
      <c r="V195" s="9"/>
      <c r="W195" s="50"/>
      <c r="X195" s="9">
        <v>8425.32</v>
      </c>
      <c r="Y195" s="40">
        <f t="shared" si="3"/>
        <v>8004.0499999999993</v>
      </c>
      <c r="Z195" s="40">
        <v>421.27</v>
      </c>
      <c r="AA195" s="9" t="s">
        <v>252</v>
      </c>
      <c r="AB195" s="9" t="s">
        <v>114</v>
      </c>
      <c r="AC195" s="9" t="s">
        <v>119</v>
      </c>
      <c r="AD195" s="3" t="s">
        <v>116</v>
      </c>
      <c r="AE195" s="9" t="s">
        <v>599</v>
      </c>
      <c r="AF195" s="3" t="s">
        <v>2008</v>
      </c>
      <c r="AG195" s="3" t="s">
        <v>2286</v>
      </c>
      <c r="AH195" s="9"/>
      <c r="AI195" s="9"/>
      <c r="AJ195" s="34">
        <v>44511</v>
      </c>
      <c r="AK195" s="3"/>
    </row>
    <row r="196" spans="1:37" s="15" customFormat="1" ht="12">
      <c r="A196" s="3">
        <v>194</v>
      </c>
      <c r="B196" s="1" t="s">
        <v>621</v>
      </c>
      <c r="C196" s="2" t="s">
        <v>622</v>
      </c>
      <c r="D196" s="2" t="s">
        <v>623</v>
      </c>
      <c r="E196" s="3" t="s">
        <v>4</v>
      </c>
      <c r="F196" s="10" t="s">
        <v>624</v>
      </c>
      <c r="G196" s="2" t="s">
        <v>619</v>
      </c>
      <c r="H196" s="9" t="str">
        <f>VLOOKUP(B196,[1]采购中心!$C$1:$I$65536,7,0)</f>
        <v>否</v>
      </c>
      <c r="I196" s="9" t="str">
        <f>VLOOKUP(B196,[1]采购中心!$C$1:$J$65536,8,0)</f>
        <v>海外营销</v>
      </c>
      <c r="J196" s="9" t="str">
        <f>VLOOKUP(B196,[1]采购中心!$C$1:$K$65536,9,0)</f>
        <v>李景鹏</v>
      </c>
      <c r="K196" s="9"/>
      <c r="L196" s="9"/>
      <c r="M196" s="9" t="s">
        <v>2291</v>
      </c>
      <c r="N196" s="9" t="s">
        <v>123</v>
      </c>
      <c r="O196" s="60">
        <v>41699</v>
      </c>
      <c r="P196" s="9">
        <v>5</v>
      </c>
      <c r="Q196" s="9">
        <v>6</v>
      </c>
      <c r="R196" s="9">
        <v>0</v>
      </c>
      <c r="S196" s="9">
        <v>80</v>
      </c>
      <c r="T196" s="9"/>
      <c r="U196" s="9"/>
      <c r="V196" s="9"/>
      <c r="W196" s="73"/>
      <c r="X196" s="9">
        <v>42735.040000000001</v>
      </c>
      <c r="Y196" s="40">
        <f t="shared" si="3"/>
        <v>38568.480000000003</v>
      </c>
      <c r="Z196" s="40">
        <v>4166.5600000000004</v>
      </c>
      <c r="AA196" s="9" t="s">
        <v>620</v>
      </c>
      <c r="AB196" s="9" t="s">
        <v>114</v>
      </c>
      <c r="AC196" s="9" t="s">
        <v>290</v>
      </c>
      <c r="AD196" s="3" t="s">
        <v>116</v>
      </c>
      <c r="AE196" s="9"/>
      <c r="AF196" s="3" t="s">
        <v>2008</v>
      </c>
      <c r="AG196" s="3" t="s">
        <v>2299</v>
      </c>
      <c r="AH196" s="9" t="s">
        <v>2300</v>
      </c>
      <c r="AI196" s="9" t="s">
        <v>2256</v>
      </c>
      <c r="AJ196" s="34">
        <v>44553</v>
      </c>
      <c r="AK196" s="3"/>
    </row>
    <row r="197" spans="1:37" s="15" customFormat="1" ht="12">
      <c r="A197" s="3">
        <v>195</v>
      </c>
      <c r="B197" s="1" t="s">
        <v>625</v>
      </c>
      <c r="C197" s="2" t="s">
        <v>626</v>
      </c>
      <c r="D197" s="2" t="s">
        <v>627</v>
      </c>
      <c r="E197" s="3" t="s">
        <v>4</v>
      </c>
      <c r="F197" s="10" t="s">
        <v>628</v>
      </c>
      <c r="G197" s="2" t="s">
        <v>619</v>
      </c>
      <c r="H197" s="9" t="str">
        <f>VLOOKUP(B197,[1]采购中心!$C$1:$I$65536,7,0)</f>
        <v>否</v>
      </c>
      <c r="I197" s="9" t="str">
        <f>VLOOKUP(B197,[1]采购中心!$C$1:$J$65536,8,0)</f>
        <v>海外营销</v>
      </c>
      <c r="J197" s="9" t="str">
        <f>VLOOKUP(B197,[1]采购中心!$C$1:$K$65536,9,0)</f>
        <v>李景鹏</v>
      </c>
      <c r="K197" s="9"/>
      <c r="L197" s="9"/>
      <c r="M197" s="9" t="s">
        <v>2291</v>
      </c>
      <c r="N197" s="9" t="s">
        <v>123</v>
      </c>
      <c r="O197" s="60">
        <v>41699</v>
      </c>
      <c r="P197" s="9">
        <v>5</v>
      </c>
      <c r="Q197" s="9">
        <v>6</v>
      </c>
      <c r="R197" s="9">
        <v>0</v>
      </c>
      <c r="S197" s="9">
        <v>80</v>
      </c>
      <c r="T197" s="9"/>
      <c r="U197" s="9"/>
      <c r="V197" s="9"/>
      <c r="W197" s="73"/>
      <c r="X197" s="9">
        <v>25641.03</v>
      </c>
      <c r="Y197" s="40">
        <f t="shared" si="3"/>
        <v>23140.86</v>
      </c>
      <c r="Z197" s="40">
        <v>2500.17</v>
      </c>
      <c r="AA197" s="9" t="s">
        <v>620</v>
      </c>
      <c r="AB197" s="9" t="s">
        <v>114</v>
      </c>
      <c r="AC197" s="9" t="s">
        <v>290</v>
      </c>
      <c r="AD197" s="3" t="s">
        <v>116</v>
      </c>
      <c r="AE197" s="9"/>
      <c r="AF197" s="3" t="s">
        <v>2008</v>
      </c>
      <c r="AG197" s="3" t="s">
        <v>2299</v>
      </c>
      <c r="AH197" s="9" t="s">
        <v>2300</v>
      </c>
      <c r="AI197" s="9" t="s">
        <v>2256</v>
      </c>
      <c r="AJ197" s="34">
        <v>44565</v>
      </c>
      <c r="AK197" s="3"/>
    </row>
    <row r="198" spans="1:37" s="15" customFormat="1" ht="12">
      <c r="A198" s="3">
        <v>196</v>
      </c>
      <c r="B198" s="1" t="s">
        <v>629</v>
      </c>
      <c r="C198" s="2" t="s">
        <v>630</v>
      </c>
      <c r="D198" s="2" t="s">
        <v>631</v>
      </c>
      <c r="E198" s="3" t="s">
        <v>4</v>
      </c>
      <c r="F198" s="10" t="s">
        <v>632</v>
      </c>
      <c r="G198" s="2" t="s">
        <v>619</v>
      </c>
      <c r="H198" s="9" t="str">
        <f>VLOOKUP(B198,[1]采购中心!$C$1:$I$65536,7,0)</f>
        <v>否</v>
      </c>
      <c r="I198" s="9" t="str">
        <f>VLOOKUP(B198,[1]采购中心!$C$1:$J$65536,8,0)</f>
        <v>海外营销</v>
      </c>
      <c r="J198" s="9" t="str">
        <f>VLOOKUP(B198,[1]采购中心!$C$1:$K$65536,9,0)</f>
        <v>李景鹏</v>
      </c>
      <c r="K198" s="9"/>
      <c r="L198" s="9"/>
      <c r="M198" s="9" t="s">
        <v>2291</v>
      </c>
      <c r="N198" s="9" t="s">
        <v>123</v>
      </c>
      <c r="O198" s="60">
        <v>41699</v>
      </c>
      <c r="P198" s="9">
        <v>5</v>
      </c>
      <c r="Q198" s="9">
        <v>6</v>
      </c>
      <c r="R198" s="9">
        <v>0</v>
      </c>
      <c r="S198" s="9">
        <v>80</v>
      </c>
      <c r="T198" s="9"/>
      <c r="U198" s="9"/>
      <c r="V198" s="9"/>
      <c r="W198" s="73"/>
      <c r="X198" s="9">
        <v>136752.14000000001</v>
      </c>
      <c r="Y198" s="40">
        <f t="shared" si="3"/>
        <v>123418.68000000002</v>
      </c>
      <c r="Z198" s="40">
        <v>13333.46</v>
      </c>
      <c r="AA198" s="9" t="s">
        <v>620</v>
      </c>
      <c r="AB198" s="9" t="s">
        <v>114</v>
      </c>
      <c r="AC198" s="9" t="s">
        <v>290</v>
      </c>
      <c r="AD198" s="3" t="s">
        <v>116</v>
      </c>
      <c r="AE198" s="9"/>
      <c r="AF198" s="3" t="s">
        <v>2008</v>
      </c>
      <c r="AG198" s="3" t="s">
        <v>2299</v>
      </c>
      <c r="AH198" s="9" t="s">
        <v>2300</v>
      </c>
      <c r="AI198" s="9" t="s">
        <v>2256</v>
      </c>
      <c r="AJ198" s="34">
        <v>44561</v>
      </c>
      <c r="AK198" s="3"/>
    </row>
    <row r="199" spans="1:37" s="15" customFormat="1" ht="12">
      <c r="A199" s="3">
        <v>197</v>
      </c>
      <c r="B199" s="14" t="s">
        <v>633</v>
      </c>
      <c r="C199" s="2" t="s">
        <v>634</v>
      </c>
      <c r="D199" s="17" t="s">
        <v>2301</v>
      </c>
      <c r="E199" s="3" t="s">
        <v>4</v>
      </c>
      <c r="F199" s="10" t="s">
        <v>635</v>
      </c>
      <c r="G199" s="2" t="s">
        <v>619</v>
      </c>
      <c r="H199" s="9" t="str">
        <f>VLOOKUP(B199,[1]采购中心!$C$1:$I$65536,7,0)</f>
        <v>否</v>
      </c>
      <c r="I199" s="9" t="str">
        <f>VLOOKUP(B199,[1]采购中心!$C$1:$J$65536,8,0)</f>
        <v>海外营销</v>
      </c>
      <c r="J199" s="9" t="str">
        <f>VLOOKUP(B199,[1]采购中心!$C$1:$K$65536,9,0)</f>
        <v>李景鹏</v>
      </c>
      <c r="K199" s="9"/>
      <c r="L199" s="9"/>
      <c r="M199" s="9" t="s">
        <v>2291</v>
      </c>
      <c r="N199" s="9" t="s">
        <v>123</v>
      </c>
      <c r="O199" s="60">
        <v>40360</v>
      </c>
      <c r="P199" s="9">
        <v>5</v>
      </c>
      <c r="Q199" s="9">
        <v>10</v>
      </c>
      <c r="R199" s="9">
        <v>0</v>
      </c>
      <c r="S199" s="9">
        <v>50</v>
      </c>
      <c r="T199" s="9"/>
      <c r="U199" s="9"/>
      <c r="V199" s="9"/>
      <c r="W199" s="73"/>
      <c r="X199" s="9">
        <v>154388.29999999999</v>
      </c>
      <c r="Y199" s="40">
        <f t="shared" si="3"/>
        <v>146668.87999999998</v>
      </c>
      <c r="Z199" s="40">
        <v>7719.42</v>
      </c>
      <c r="AA199" s="9" t="s">
        <v>252</v>
      </c>
      <c r="AB199" s="9" t="s">
        <v>114</v>
      </c>
      <c r="AC199" s="9" t="s">
        <v>115</v>
      </c>
      <c r="AD199" s="3" t="s">
        <v>116</v>
      </c>
      <c r="AE199" s="9"/>
      <c r="AF199" s="3" t="s">
        <v>2008</v>
      </c>
      <c r="AG199" s="3" t="s">
        <v>2299</v>
      </c>
      <c r="AH199" s="9"/>
      <c r="AI199" s="9"/>
      <c r="AJ199" s="34">
        <v>44558</v>
      </c>
      <c r="AK199" s="3"/>
    </row>
    <row r="200" spans="1:37" s="15" customFormat="1" ht="12">
      <c r="A200" s="3">
        <v>198</v>
      </c>
      <c r="B200" s="1" t="s">
        <v>1916</v>
      </c>
      <c r="C200" s="2" t="s">
        <v>636</v>
      </c>
      <c r="D200" s="2" t="s">
        <v>2302</v>
      </c>
      <c r="E200" s="3" t="s">
        <v>4</v>
      </c>
      <c r="F200" s="10" t="s">
        <v>637</v>
      </c>
      <c r="G200" s="2" t="s">
        <v>619</v>
      </c>
      <c r="H200" s="9"/>
      <c r="I200" s="9"/>
      <c r="J200" s="9"/>
      <c r="K200" s="9"/>
      <c r="L200" s="9"/>
      <c r="M200" s="9" t="s">
        <v>2291</v>
      </c>
      <c r="N200" s="9" t="s">
        <v>123</v>
      </c>
      <c r="O200" s="60">
        <v>41455</v>
      </c>
      <c r="P200" s="9">
        <v>5</v>
      </c>
      <c r="Q200" s="9">
        <v>7</v>
      </c>
      <c r="R200" s="9">
        <v>0</v>
      </c>
      <c r="S200" s="9">
        <v>50</v>
      </c>
      <c r="T200" s="9"/>
      <c r="U200" s="9"/>
      <c r="V200" s="9"/>
      <c r="W200" s="73"/>
      <c r="X200" s="9">
        <v>91623.93</v>
      </c>
      <c r="Y200" s="40">
        <f t="shared" si="3"/>
        <v>87042.73</v>
      </c>
      <c r="Z200" s="40">
        <v>4581.2</v>
      </c>
      <c r="AA200" s="9" t="s">
        <v>118</v>
      </c>
      <c r="AB200" s="9" t="s">
        <v>114</v>
      </c>
      <c r="AC200" s="9" t="s">
        <v>290</v>
      </c>
      <c r="AD200" s="3" t="s">
        <v>116</v>
      </c>
      <c r="AE200" s="9"/>
      <c r="AF200" s="3" t="s">
        <v>2008</v>
      </c>
      <c r="AG200" s="3" t="s">
        <v>2299</v>
      </c>
      <c r="AH200" s="9"/>
      <c r="AI200" s="9"/>
      <c r="AJ200" s="34">
        <v>44537</v>
      </c>
      <c r="AK200" s="3"/>
    </row>
    <row r="201" spans="1:37" s="15" customFormat="1" ht="12">
      <c r="A201" s="3">
        <v>199</v>
      </c>
      <c r="B201" s="1" t="s">
        <v>638</v>
      </c>
      <c r="C201" s="2" t="s">
        <v>639</v>
      </c>
      <c r="D201" s="2" t="s">
        <v>2303</v>
      </c>
      <c r="E201" s="3" t="s">
        <v>4</v>
      </c>
      <c r="F201" s="10" t="s">
        <v>640</v>
      </c>
      <c r="G201" s="2" t="s">
        <v>619</v>
      </c>
      <c r="H201" s="9"/>
      <c r="I201" s="9"/>
      <c r="J201" s="9"/>
      <c r="K201" s="9"/>
      <c r="L201" s="9"/>
      <c r="M201" s="9" t="s">
        <v>2291</v>
      </c>
      <c r="N201" s="9" t="s">
        <v>112</v>
      </c>
      <c r="O201" s="60">
        <v>41455</v>
      </c>
      <c r="P201" s="9">
        <v>5</v>
      </c>
      <c r="Q201" s="9">
        <v>7</v>
      </c>
      <c r="R201" s="9">
        <v>0</v>
      </c>
      <c r="S201" s="9">
        <v>50</v>
      </c>
      <c r="T201" s="9"/>
      <c r="U201" s="9"/>
      <c r="V201" s="9"/>
      <c r="W201" s="73"/>
      <c r="X201" s="9">
        <v>243760.68</v>
      </c>
      <c r="Y201" s="40">
        <f t="shared" si="3"/>
        <v>231572.65</v>
      </c>
      <c r="Z201" s="40">
        <v>12188.03</v>
      </c>
      <c r="AA201" s="9" t="s">
        <v>118</v>
      </c>
      <c r="AB201" s="9" t="s">
        <v>114</v>
      </c>
      <c r="AC201" s="9" t="s">
        <v>290</v>
      </c>
      <c r="AD201" s="3" t="s">
        <v>116</v>
      </c>
      <c r="AE201" s="9"/>
      <c r="AF201" s="3" t="s">
        <v>2008</v>
      </c>
      <c r="AG201" s="3" t="s">
        <v>2299</v>
      </c>
      <c r="AH201" s="9"/>
      <c r="AI201" s="9"/>
      <c r="AJ201" s="34">
        <v>44559</v>
      </c>
      <c r="AK201" s="3"/>
    </row>
    <row r="202" spans="1:37" s="15" customFormat="1" ht="12">
      <c r="A202" s="3">
        <v>200</v>
      </c>
      <c r="B202" s="14" t="s">
        <v>641</v>
      </c>
      <c r="C202" s="2" t="s">
        <v>642</v>
      </c>
      <c r="D202" s="12" t="s">
        <v>2304</v>
      </c>
      <c r="E202" s="3" t="s">
        <v>4</v>
      </c>
      <c r="F202" s="10" t="s">
        <v>643</v>
      </c>
      <c r="G202" s="2" t="s">
        <v>619</v>
      </c>
      <c r="H202" s="9" t="str">
        <f>VLOOKUP(B202,[1]采购中心!$C$1:$I$65536,7,0)</f>
        <v>否</v>
      </c>
      <c r="I202" s="9" t="str">
        <f>VLOOKUP(B202,[1]采购中心!$C$1:$J$65536,8,0)</f>
        <v>海外营销</v>
      </c>
      <c r="J202" s="9" t="str">
        <f>VLOOKUP(B202,[1]采购中心!$C$1:$K$65536,9,0)</f>
        <v>李景鹏</v>
      </c>
      <c r="K202" s="9"/>
      <c r="L202" s="9"/>
      <c r="M202" s="9" t="s">
        <v>2291</v>
      </c>
      <c r="N202" s="9" t="s">
        <v>112</v>
      </c>
      <c r="O202" s="60">
        <v>40360</v>
      </c>
      <c r="P202" s="9">
        <v>5</v>
      </c>
      <c r="Q202" s="9">
        <v>10</v>
      </c>
      <c r="R202" s="9">
        <v>0</v>
      </c>
      <c r="S202" s="9">
        <v>50</v>
      </c>
      <c r="T202" s="9"/>
      <c r="U202" s="9"/>
      <c r="V202" s="9"/>
      <c r="W202" s="73"/>
      <c r="X202" s="9">
        <v>278052.87</v>
      </c>
      <c r="Y202" s="40">
        <f t="shared" si="3"/>
        <v>264150.23</v>
      </c>
      <c r="Z202" s="40">
        <v>13902.64</v>
      </c>
      <c r="AA202" s="9" t="s">
        <v>252</v>
      </c>
      <c r="AB202" s="9" t="s">
        <v>114</v>
      </c>
      <c r="AC202" s="9" t="s">
        <v>115</v>
      </c>
      <c r="AD202" s="3" t="s">
        <v>116</v>
      </c>
      <c r="AE202" s="9"/>
      <c r="AF202" s="3" t="s">
        <v>2008</v>
      </c>
      <c r="AG202" s="3" t="s">
        <v>2299</v>
      </c>
      <c r="AH202" s="9"/>
      <c r="AI202" s="9"/>
      <c r="AJ202" s="34">
        <v>44558</v>
      </c>
      <c r="AK202" s="3"/>
    </row>
    <row r="203" spans="1:37" s="15" customFormat="1" ht="12">
      <c r="A203" s="3">
        <v>201</v>
      </c>
      <c r="B203" s="1" t="s">
        <v>644</v>
      </c>
      <c r="C203" s="2" t="s">
        <v>645</v>
      </c>
      <c r="D203" s="2" t="s">
        <v>2305</v>
      </c>
      <c r="E203" s="3" t="s">
        <v>4</v>
      </c>
      <c r="F203" s="10" t="s">
        <v>646</v>
      </c>
      <c r="G203" s="2" t="s">
        <v>619</v>
      </c>
      <c r="H203" s="9"/>
      <c r="I203" s="9"/>
      <c r="J203" s="9"/>
      <c r="K203" s="9"/>
      <c r="L203" s="9"/>
      <c r="M203" s="9" t="s">
        <v>2291</v>
      </c>
      <c r="N203" s="9" t="s">
        <v>112</v>
      </c>
      <c r="O203" s="60">
        <v>41455</v>
      </c>
      <c r="P203" s="9">
        <v>5</v>
      </c>
      <c r="Q203" s="9">
        <v>7</v>
      </c>
      <c r="R203" s="9">
        <v>0</v>
      </c>
      <c r="S203" s="9">
        <v>50</v>
      </c>
      <c r="T203" s="9"/>
      <c r="U203" s="9"/>
      <c r="V203" s="9"/>
      <c r="W203" s="73"/>
      <c r="X203" s="9">
        <v>278632.48</v>
      </c>
      <c r="Y203" s="40">
        <f t="shared" si="3"/>
        <v>264700.86</v>
      </c>
      <c r="Z203" s="40">
        <v>13931.62</v>
      </c>
      <c r="AA203" s="9" t="s">
        <v>118</v>
      </c>
      <c r="AB203" s="9" t="s">
        <v>114</v>
      </c>
      <c r="AC203" s="9" t="s">
        <v>290</v>
      </c>
      <c r="AD203" s="3" t="s">
        <v>116</v>
      </c>
      <c r="AE203" s="9"/>
      <c r="AF203" s="3" t="s">
        <v>2008</v>
      </c>
      <c r="AG203" s="3" t="s">
        <v>2299</v>
      </c>
      <c r="AH203" s="9"/>
      <c r="AI203" s="9"/>
      <c r="AJ203" s="34">
        <v>44557</v>
      </c>
      <c r="AK203" s="3"/>
    </row>
    <row r="204" spans="1:37" s="15" customFormat="1" ht="12">
      <c r="A204" s="3">
        <v>202</v>
      </c>
      <c r="B204" s="1" t="s">
        <v>2306</v>
      </c>
      <c r="C204" s="2" t="s">
        <v>647</v>
      </c>
      <c r="D204" s="2" t="s">
        <v>2307</v>
      </c>
      <c r="E204" s="3" t="s">
        <v>4</v>
      </c>
      <c r="F204" s="10" t="s">
        <v>648</v>
      </c>
      <c r="G204" s="2" t="s">
        <v>619</v>
      </c>
      <c r="H204" s="9"/>
      <c r="I204" s="9"/>
      <c r="J204" s="9"/>
      <c r="K204" s="9"/>
      <c r="L204" s="9"/>
      <c r="M204" s="9" t="s">
        <v>2291</v>
      </c>
      <c r="N204" s="9" t="s">
        <v>123</v>
      </c>
      <c r="O204" s="60">
        <v>41455</v>
      </c>
      <c r="P204" s="9">
        <v>5</v>
      </c>
      <c r="Q204" s="9">
        <v>7</v>
      </c>
      <c r="R204" s="9">
        <v>0</v>
      </c>
      <c r="S204" s="9">
        <v>50</v>
      </c>
      <c r="T204" s="9"/>
      <c r="U204" s="9"/>
      <c r="V204" s="9"/>
      <c r="W204" s="73"/>
      <c r="X204" s="9">
        <v>90598.29</v>
      </c>
      <c r="Y204" s="40">
        <f t="shared" si="3"/>
        <v>86068.37999999999</v>
      </c>
      <c r="Z204" s="40">
        <v>4529.91</v>
      </c>
      <c r="AA204" s="9" t="s">
        <v>118</v>
      </c>
      <c r="AB204" s="9" t="s">
        <v>114</v>
      </c>
      <c r="AC204" s="9" t="s">
        <v>290</v>
      </c>
      <c r="AD204" s="3" t="s">
        <v>116</v>
      </c>
      <c r="AE204" s="9"/>
      <c r="AF204" s="3" t="s">
        <v>2008</v>
      </c>
      <c r="AG204" s="3" t="s">
        <v>2299</v>
      </c>
      <c r="AH204" s="9"/>
      <c r="AI204" s="9"/>
      <c r="AJ204" s="34">
        <v>44529</v>
      </c>
      <c r="AK204" s="3"/>
    </row>
    <row r="205" spans="1:37" s="15" customFormat="1" ht="12">
      <c r="A205" s="3">
        <v>203</v>
      </c>
      <c r="B205" s="20" t="s">
        <v>649</v>
      </c>
      <c r="C205" s="2" t="s">
        <v>650</v>
      </c>
      <c r="D205" s="2" t="s">
        <v>2308</v>
      </c>
      <c r="E205" s="3" t="s">
        <v>4</v>
      </c>
      <c r="F205" s="10" t="s">
        <v>651</v>
      </c>
      <c r="G205" s="2" t="s">
        <v>619</v>
      </c>
      <c r="H205" s="9" t="str">
        <f>VLOOKUP(B205,[1]采购中心!$C$1:$I$65536,7,0)</f>
        <v>否</v>
      </c>
      <c r="I205" s="9" t="str">
        <f>VLOOKUP(B205,[1]采购中心!$C$1:$J$65536,8,0)</f>
        <v>海外营销</v>
      </c>
      <c r="J205" s="9" t="str">
        <f>VLOOKUP(B205,[1]采购中心!$C$1:$K$65536,9,0)</f>
        <v>李景鹏</v>
      </c>
      <c r="K205" s="9"/>
      <c r="L205" s="9"/>
      <c r="M205" s="9" t="s">
        <v>2291</v>
      </c>
      <c r="N205" s="9" t="s">
        <v>112</v>
      </c>
      <c r="O205" s="60">
        <v>40216</v>
      </c>
      <c r="P205" s="9">
        <v>5</v>
      </c>
      <c r="Q205" s="9">
        <v>10</v>
      </c>
      <c r="R205" s="9">
        <v>0</v>
      </c>
      <c r="S205" s="9">
        <v>50</v>
      </c>
      <c r="T205" s="9"/>
      <c r="U205" s="9"/>
      <c r="V205" s="9"/>
      <c r="W205" s="73"/>
      <c r="X205" s="9">
        <v>255941.17</v>
      </c>
      <c r="Y205" s="40">
        <f t="shared" si="3"/>
        <v>243144.11000000002</v>
      </c>
      <c r="Z205" s="40">
        <v>12797.06</v>
      </c>
      <c r="AA205" s="9" t="s">
        <v>252</v>
      </c>
      <c r="AB205" s="9" t="s">
        <v>114</v>
      </c>
      <c r="AC205" s="9" t="s">
        <v>115</v>
      </c>
      <c r="AD205" s="3" t="s">
        <v>116</v>
      </c>
      <c r="AE205" s="9"/>
      <c r="AF205" s="3" t="s">
        <v>2008</v>
      </c>
      <c r="AG205" s="3" t="s">
        <v>2299</v>
      </c>
      <c r="AH205" s="9"/>
      <c r="AI205" s="9"/>
      <c r="AJ205" s="34">
        <v>44558</v>
      </c>
      <c r="AK205" s="3"/>
    </row>
    <row r="206" spans="1:37" s="15" customFormat="1" ht="48">
      <c r="A206" s="3">
        <v>204</v>
      </c>
      <c r="B206" s="14" t="s">
        <v>652</v>
      </c>
      <c r="C206" s="2" t="s">
        <v>653</v>
      </c>
      <c r="D206" s="5" t="s">
        <v>2309</v>
      </c>
      <c r="E206" s="3" t="s">
        <v>4</v>
      </c>
      <c r="F206" s="10" t="s">
        <v>352</v>
      </c>
      <c r="G206" s="2" t="s">
        <v>619</v>
      </c>
      <c r="H206" s="9" t="str">
        <f>VLOOKUP(B206,[1]采购中心!$C$1:$I$65536,7,0)</f>
        <v>否</v>
      </c>
      <c r="I206" s="9" t="str">
        <f>VLOOKUP(B206,[1]采购中心!$C$1:$J$65536,8,0)</f>
        <v>海外营销</v>
      </c>
      <c r="J206" s="9" t="str">
        <f>VLOOKUP(B206,[1]采购中心!$C$1:$K$65536,9,0)</f>
        <v>李景鹏</v>
      </c>
      <c r="K206" s="9"/>
      <c r="L206" s="9"/>
      <c r="M206" s="9" t="s">
        <v>2291</v>
      </c>
      <c r="N206" s="9" t="s">
        <v>112</v>
      </c>
      <c r="O206" s="60">
        <v>40829</v>
      </c>
      <c r="P206" s="9">
        <v>5</v>
      </c>
      <c r="Q206" s="9">
        <v>9</v>
      </c>
      <c r="R206" s="9">
        <v>0</v>
      </c>
      <c r="S206" s="9">
        <v>50</v>
      </c>
      <c r="T206" s="9"/>
      <c r="U206" s="9"/>
      <c r="V206" s="9"/>
      <c r="W206" s="73"/>
      <c r="X206" s="9">
        <v>262723.49</v>
      </c>
      <c r="Y206" s="40">
        <f t="shared" si="3"/>
        <v>249587.31999999998</v>
      </c>
      <c r="Z206" s="40">
        <v>13136.17</v>
      </c>
      <c r="AA206" s="9" t="s">
        <v>118</v>
      </c>
      <c r="AB206" s="9" t="s">
        <v>114</v>
      </c>
      <c r="AC206" s="9" t="s">
        <v>115</v>
      </c>
      <c r="AD206" s="3" t="s">
        <v>116</v>
      </c>
      <c r="AE206" s="9"/>
      <c r="AF206" s="3" t="s">
        <v>2008</v>
      </c>
      <c r="AG206" s="3" t="s">
        <v>2299</v>
      </c>
      <c r="AH206" s="9"/>
      <c r="AI206" s="9"/>
      <c r="AJ206" s="34">
        <v>44557</v>
      </c>
      <c r="AK206" s="3"/>
    </row>
    <row r="207" spans="1:37" s="15" customFormat="1" ht="12">
      <c r="A207" s="3">
        <v>205</v>
      </c>
      <c r="B207" s="20" t="s">
        <v>654</v>
      </c>
      <c r="C207" s="2" t="s">
        <v>655</v>
      </c>
      <c r="D207" s="2" t="s">
        <v>656</v>
      </c>
      <c r="E207" s="3" t="s">
        <v>4</v>
      </c>
      <c r="F207" s="10" t="s">
        <v>657</v>
      </c>
      <c r="G207" s="2" t="s">
        <v>619</v>
      </c>
      <c r="H207" s="9" t="str">
        <f>VLOOKUP(B207,[1]采购中心!$C$1:$I$65536,7,0)</f>
        <v>否</v>
      </c>
      <c r="I207" s="9" t="str">
        <f>VLOOKUP(B207,[1]采购中心!$C$1:$J$65536,8,0)</f>
        <v>海外营销</v>
      </c>
      <c r="J207" s="9" t="str">
        <f>VLOOKUP(B207,[1]采购中心!$C$1:$K$65536,9,0)</f>
        <v>李景鹏</v>
      </c>
      <c r="K207" s="9"/>
      <c r="L207" s="9"/>
      <c r="M207" s="9" t="s">
        <v>2291</v>
      </c>
      <c r="N207" s="9" t="s">
        <v>112</v>
      </c>
      <c r="O207" s="60">
        <v>40687</v>
      </c>
      <c r="P207" s="9">
        <v>5</v>
      </c>
      <c r="Q207" s="9">
        <v>9</v>
      </c>
      <c r="R207" s="9">
        <v>0</v>
      </c>
      <c r="S207" s="9">
        <v>50</v>
      </c>
      <c r="T207" s="9"/>
      <c r="U207" s="9"/>
      <c r="V207" s="9"/>
      <c r="W207" s="73"/>
      <c r="X207" s="9">
        <v>273272.52</v>
      </c>
      <c r="Y207" s="40">
        <f t="shared" si="3"/>
        <v>259608.89</v>
      </c>
      <c r="Z207" s="40">
        <v>13663.63</v>
      </c>
      <c r="AA207" s="9" t="s">
        <v>252</v>
      </c>
      <c r="AB207" s="9" t="s">
        <v>114</v>
      </c>
      <c r="AC207" s="9" t="s">
        <v>115</v>
      </c>
      <c r="AD207" s="3" t="s">
        <v>116</v>
      </c>
      <c r="AE207" s="9"/>
      <c r="AF207" s="3" t="s">
        <v>2008</v>
      </c>
      <c r="AG207" s="3" t="s">
        <v>2299</v>
      </c>
      <c r="AH207" s="9"/>
      <c r="AI207" s="9"/>
      <c r="AJ207" s="34">
        <v>44557</v>
      </c>
      <c r="AK207" s="3"/>
    </row>
    <row r="208" spans="1:37" s="15" customFormat="1" ht="36">
      <c r="A208" s="3">
        <v>206</v>
      </c>
      <c r="B208" s="1" t="s">
        <v>2310</v>
      </c>
      <c r="C208" s="2" t="s">
        <v>658</v>
      </c>
      <c r="D208" s="2" t="s">
        <v>2311</v>
      </c>
      <c r="E208" s="3" t="s">
        <v>4</v>
      </c>
      <c r="F208" s="10" t="s">
        <v>659</v>
      </c>
      <c r="G208" s="2" t="s">
        <v>660</v>
      </c>
      <c r="H208" s="9" t="s">
        <v>108</v>
      </c>
      <c r="I208" s="9" t="s">
        <v>99</v>
      </c>
      <c r="J208" s="9" t="s">
        <v>109</v>
      </c>
      <c r="K208" s="9" t="s">
        <v>108</v>
      </c>
      <c r="L208" s="9" t="s">
        <v>110</v>
      </c>
      <c r="M208" s="9" t="s">
        <v>2007</v>
      </c>
      <c r="N208" s="9" t="s">
        <v>112</v>
      </c>
      <c r="O208" s="60">
        <v>41312</v>
      </c>
      <c r="P208" s="9">
        <v>5</v>
      </c>
      <c r="Q208" s="9">
        <v>7</v>
      </c>
      <c r="R208" s="9">
        <v>0</v>
      </c>
      <c r="S208" s="9">
        <v>50</v>
      </c>
      <c r="T208" s="9"/>
      <c r="U208" s="9" t="s">
        <v>130</v>
      </c>
      <c r="V208" s="9"/>
      <c r="W208" s="61" t="s">
        <v>661</v>
      </c>
      <c r="X208" s="9">
        <v>88034.19</v>
      </c>
      <c r="Y208" s="40">
        <f t="shared" si="3"/>
        <v>83632.479999999996</v>
      </c>
      <c r="Z208" s="40">
        <v>4401.71</v>
      </c>
      <c r="AA208" s="9" t="s">
        <v>117</v>
      </c>
      <c r="AB208" s="9" t="s">
        <v>114</v>
      </c>
      <c r="AC208" s="9" t="s">
        <v>115</v>
      </c>
      <c r="AD208" s="3" t="s">
        <v>116</v>
      </c>
      <c r="AE208" s="9"/>
      <c r="AF208" s="3" t="s">
        <v>2008</v>
      </c>
      <c r="AG208" s="3" t="s">
        <v>2312</v>
      </c>
      <c r="AH208" s="9"/>
      <c r="AI208" s="9"/>
      <c r="AJ208" s="34">
        <v>44544</v>
      </c>
      <c r="AK208" s="3"/>
    </row>
    <row r="209" spans="1:37" s="15" customFormat="1" ht="12">
      <c r="A209" s="3">
        <v>207</v>
      </c>
      <c r="B209" s="1" t="s">
        <v>2313</v>
      </c>
      <c r="C209" s="4" t="s">
        <v>2314</v>
      </c>
      <c r="D209" s="4" t="s">
        <v>2315</v>
      </c>
      <c r="E209" s="3" t="s">
        <v>4</v>
      </c>
      <c r="F209" s="3" t="s">
        <v>662</v>
      </c>
      <c r="G209" s="4" t="s">
        <v>660</v>
      </c>
      <c r="H209" s="9" t="s">
        <v>108</v>
      </c>
      <c r="I209" s="9" t="s">
        <v>99</v>
      </c>
      <c r="J209" s="9" t="s">
        <v>109</v>
      </c>
      <c r="K209" s="9" t="s">
        <v>108</v>
      </c>
      <c r="L209" s="9" t="s">
        <v>110</v>
      </c>
      <c r="M209" s="9" t="s">
        <v>2007</v>
      </c>
      <c r="N209" s="9" t="s">
        <v>112</v>
      </c>
      <c r="O209" s="60">
        <v>42134</v>
      </c>
      <c r="P209" s="9">
        <v>5</v>
      </c>
      <c r="Q209" s="9">
        <v>5</v>
      </c>
      <c r="R209" s="9">
        <v>0</v>
      </c>
      <c r="S209" s="9">
        <v>80</v>
      </c>
      <c r="T209" s="9"/>
      <c r="U209" s="9">
        <v>1660</v>
      </c>
      <c r="V209" s="9"/>
      <c r="W209" s="50"/>
      <c r="X209" s="9">
        <v>145299.15</v>
      </c>
      <c r="Y209" s="40">
        <f t="shared" si="3"/>
        <v>101225.07999999999</v>
      </c>
      <c r="Z209" s="40">
        <v>44074.07</v>
      </c>
      <c r="AA209" s="9" t="s">
        <v>118</v>
      </c>
      <c r="AB209" s="9" t="s">
        <v>114</v>
      </c>
      <c r="AC209" s="9" t="s">
        <v>290</v>
      </c>
      <c r="AD209" s="3" t="s">
        <v>116</v>
      </c>
      <c r="AE209" s="9"/>
      <c r="AF209" s="3" t="s">
        <v>2008</v>
      </c>
      <c r="AG209" s="3" t="s">
        <v>2312</v>
      </c>
      <c r="AH209" s="9"/>
      <c r="AI209" s="9"/>
      <c r="AJ209" s="34">
        <v>44572</v>
      </c>
      <c r="AK209" s="3"/>
    </row>
    <row r="210" spans="1:37" s="15" customFormat="1" ht="48">
      <c r="A210" s="3">
        <v>208</v>
      </c>
      <c r="B210" s="1" t="s">
        <v>2316</v>
      </c>
      <c r="C210" s="4" t="s">
        <v>663</v>
      </c>
      <c r="D210" s="13" t="s">
        <v>2317</v>
      </c>
      <c r="E210" s="3" t="s">
        <v>4</v>
      </c>
      <c r="F210" s="3" t="s">
        <v>664</v>
      </c>
      <c r="G210" s="4" t="s">
        <v>660</v>
      </c>
      <c r="H210" s="9" t="s">
        <v>108</v>
      </c>
      <c r="I210" s="9" t="s">
        <v>99</v>
      </c>
      <c r="J210" s="9" t="s">
        <v>109</v>
      </c>
      <c r="K210" s="9" t="s">
        <v>108</v>
      </c>
      <c r="L210" s="9" t="s">
        <v>110</v>
      </c>
      <c r="M210" s="9" t="s">
        <v>2007</v>
      </c>
      <c r="N210" s="9" t="s">
        <v>112</v>
      </c>
      <c r="O210" s="60">
        <v>42134</v>
      </c>
      <c r="P210" s="9">
        <v>5</v>
      </c>
      <c r="Q210" s="9">
        <v>5</v>
      </c>
      <c r="R210" s="9">
        <v>0</v>
      </c>
      <c r="S210" s="9">
        <v>80</v>
      </c>
      <c r="T210" s="9"/>
      <c r="U210" s="9">
        <v>1310</v>
      </c>
      <c r="V210" s="9"/>
      <c r="W210" s="50"/>
      <c r="X210" s="9">
        <v>264957.27</v>
      </c>
      <c r="Y210" s="40">
        <f t="shared" si="3"/>
        <v>192977.36000000002</v>
      </c>
      <c r="Z210" s="40">
        <v>71979.91</v>
      </c>
      <c r="AA210" s="9" t="s">
        <v>113</v>
      </c>
      <c r="AB210" s="9" t="s">
        <v>114</v>
      </c>
      <c r="AC210" s="9" t="s">
        <v>290</v>
      </c>
      <c r="AD210" s="3" t="s">
        <v>116</v>
      </c>
      <c r="AE210" s="9"/>
      <c r="AF210" s="3" t="s">
        <v>2008</v>
      </c>
      <c r="AG210" s="3" t="s">
        <v>2312</v>
      </c>
      <c r="AH210" s="9"/>
      <c r="AI210" s="9"/>
      <c r="AJ210" s="34">
        <v>44565</v>
      </c>
      <c r="AK210" s="3"/>
    </row>
    <row r="211" spans="1:37" s="15" customFormat="1" ht="12">
      <c r="A211" s="3">
        <v>209</v>
      </c>
      <c r="B211" s="1" t="s">
        <v>665</v>
      </c>
      <c r="C211" s="4" t="s">
        <v>666</v>
      </c>
      <c r="D211" s="4" t="s">
        <v>667</v>
      </c>
      <c r="E211" s="3" t="s">
        <v>4</v>
      </c>
      <c r="F211" s="3" t="s">
        <v>668</v>
      </c>
      <c r="G211" s="4" t="s">
        <v>660</v>
      </c>
      <c r="H211" s="9" t="s">
        <v>108</v>
      </c>
      <c r="I211" s="9" t="s">
        <v>99</v>
      </c>
      <c r="J211" s="9" t="s">
        <v>109</v>
      </c>
      <c r="K211" s="9" t="s">
        <v>108</v>
      </c>
      <c r="L211" s="9" t="s">
        <v>110</v>
      </c>
      <c r="M211" s="9" t="s">
        <v>2007</v>
      </c>
      <c r="N211" s="9" t="s">
        <v>112</v>
      </c>
      <c r="O211" s="60">
        <v>42134</v>
      </c>
      <c r="P211" s="9">
        <v>5</v>
      </c>
      <c r="Q211" s="9">
        <v>5</v>
      </c>
      <c r="R211" s="9">
        <v>0</v>
      </c>
      <c r="S211" s="9">
        <v>80</v>
      </c>
      <c r="T211" s="9"/>
      <c r="U211" s="9">
        <v>1226</v>
      </c>
      <c r="V211" s="9"/>
      <c r="W211" s="50"/>
      <c r="X211" s="9">
        <v>324786.32</v>
      </c>
      <c r="Y211" s="40">
        <f t="shared" si="3"/>
        <v>174843.30000000002</v>
      </c>
      <c r="Z211" s="40">
        <v>149943.01999999999</v>
      </c>
      <c r="AA211" s="9" t="s">
        <v>669</v>
      </c>
      <c r="AB211" s="9" t="s">
        <v>114</v>
      </c>
      <c r="AC211" s="9" t="s">
        <v>290</v>
      </c>
      <c r="AD211" s="3" t="s">
        <v>116</v>
      </c>
      <c r="AE211" s="9"/>
      <c r="AF211" s="3" t="s">
        <v>2008</v>
      </c>
      <c r="AG211" s="3" t="s">
        <v>2312</v>
      </c>
      <c r="AH211" s="9"/>
      <c r="AI211" s="9"/>
      <c r="AJ211" s="34">
        <v>44570</v>
      </c>
      <c r="AK211" s="3"/>
    </row>
    <row r="212" spans="1:37" s="15" customFormat="1" ht="12">
      <c r="A212" s="3">
        <v>210</v>
      </c>
      <c r="B212" s="1" t="s">
        <v>2318</v>
      </c>
      <c r="C212" s="2" t="s">
        <v>670</v>
      </c>
      <c r="D212" s="2" t="s">
        <v>2319</v>
      </c>
      <c r="E212" s="3" t="s">
        <v>4</v>
      </c>
      <c r="F212" s="10" t="s">
        <v>671</v>
      </c>
      <c r="G212" s="2" t="s">
        <v>660</v>
      </c>
      <c r="H212" s="9" t="s">
        <v>110</v>
      </c>
      <c r="I212" s="9" t="s">
        <v>99</v>
      </c>
      <c r="J212" s="9" t="s">
        <v>109</v>
      </c>
      <c r="K212" s="9" t="s">
        <v>130</v>
      </c>
      <c r="L212" s="9" t="s">
        <v>108</v>
      </c>
      <c r="M212" s="9" t="s">
        <v>2007</v>
      </c>
      <c r="N212" s="9" t="s">
        <v>112</v>
      </c>
      <c r="O212" s="60">
        <v>39981</v>
      </c>
      <c r="P212" s="9">
        <v>5</v>
      </c>
      <c r="Q212" s="9">
        <v>11</v>
      </c>
      <c r="R212" s="9">
        <v>0</v>
      </c>
      <c r="S212" s="9">
        <v>50</v>
      </c>
      <c r="T212" s="9"/>
      <c r="U212" s="9">
        <v>1408</v>
      </c>
      <c r="V212" s="9"/>
      <c r="W212" s="50"/>
      <c r="X212" s="9">
        <v>257934.14</v>
      </c>
      <c r="Y212" s="40">
        <f t="shared" si="3"/>
        <v>245037.43000000002</v>
      </c>
      <c r="Z212" s="40">
        <v>12896.71</v>
      </c>
      <c r="AA212" s="9" t="s">
        <v>127</v>
      </c>
      <c r="AB212" s="9" t="s">
        <v>114</v>
      </c>
      <c r="AC212" s="9" t="s">
        <v>115</v>
      </c>
      <c r="AD212" s="3" t="s">
        <v>116</v>
      </c>
      <c r="AE212" s="9"/>
      <c r="AF212" s="3" t="s">
        <v>2008</v>
      </c>
      <c r="AG212" s="3" t="s">
        <v>2312</v>
      </c>
      <c r="AH212" s="9"/>
      <c r="AI212" s="9"/>
      <c r="AJ212" s="34">
        <v>44558</v>
      </c>
      <c r="AK212" s="3"/>
    </row>
    <row r="213" spans="1:37" s="15" customFormat="1" ht="12">
      <c r="A213" s="3">
        <v>211</v>
      </c>
      <c r="B213" s="1" t="s">
        <v>672</v>
      </c>
      <c r="C213" s="2" t="s">
        <v>673</v>
      </c>
      <c r="D213" s="2" t="s">
        <v>2320</v>
      </c>
      <c r="E213" s="3" t="s">
        <v>4</v>
      </c>
      <c r="F213" s="10" t="s">
        <v>674</v>
      </c>
      <c r="G213" s="2" t="s">
        <v>660</v>
      </c>
      <c r="H213" s="9" t="s">
        <v>108</v>
      </c>
      <c r="I213" s="9" t="s">
        <v>99</v>
      </c>
      <c r="J213" s="9" t="s">
        <v>109</v>
      </c>
      <c r="K213" s="9" t="s">
        <v>110</v>
      </c>
      <c r="L213" s="9" t="s">
        <v>108</v>
      </c>
      <c r="M213" s="9" t="s">
        <v>2007</v>
      </c>
      <c r="N213" s="9" t="s">
        <v>112</v>
      </c>
      <c r="O213" s="60">
        <v>39981</v>
      </c>
      <c r="P213" s="9">
        <v>5</v>
      </c>
      <c r="Q213" s="9">
        <v>11</v>
      </c>
      <c r="R213" s="9">
        <v>0</v>
      </c>
      <c r="S213" s="9">
        <v>50</v>
      </c>
      <c r="T213" s="9"/>
      <c r="U213" s="9">
        <v>1570</v>
      </c>
      <c r="V213" s="9"/>
      <c r="W213" s="50"/>
      <c r="X213" s="9">
        <v>165457.12</v>
      </c>
      <c r="Y213" s="40">
        <f t="shared" si="3"/>
        <v>157184.26</v>
      </c>
      <c r="Z213" s="40">
        <v>8272.86</v>
      </c>
      <c r="AA213" s="9" t="s">
        <v>127</v>
      </c>
      <c r="AB213" s="9" t="s">
        <v>114</v>
      </c>
      <c r="AC213" s="9" t="s">
        <v>115</v>
      </c>
      <c r="AD213" s="3" t="s">
        <v>116</v>
      </c>
      <c r="AE213" s="9" t="s">
        <v>128</v>
      </c>
      <c r="AF213" s="3" t="s">
        <v>2008</v>
      </c>
      <c r="AG213" s="3" t="s">
        <v>2312</v>
      </c>
      <c r="AH213" s="9"/>
      <c r="AI213" s="9"/>
      <c r="AJ213" s="34">
        <v>44551</v>
      </c>
      <c r="AK213" s="3"/>
    </row>
    <row r="214" spans="1:37" s="15" customFormat="1" ht="11.25" customHeight="1">
      <c r="A214" s="3">
        <v>212</v>
      </c>
      <c r="B214" s="1" t="s">
        <v>2321</v>
      </c>
      <c r="C214" s="2" t="s">
        <v>675</v>
      </c>
      <c r="D214" s="2" t="s">
        <v>2322</v>
      </c>
      <c r="E214" s="3" t="s">
        <v>4</v>
      </c>
      <c r="F214" s="10" t="s">
        <v>676</v>
      </c>
      <c r="G214" s="2" t="s">
        <v>660</v>
      </c>
      <c r="H214" s="9" t="s">
        <v>110</v>
      </c>
      <c r="I214" s="9" t="s">
        <v>99</v>
      </c>
      <c r="J214" s="9" t="s">
        <v>109</v>
      </c>
      <c r="K214" s="9" t="s">
        <v>130</v>
      </c>
      <c r="L214" s="9" t="s">
        <v>110</v>
      </c>
      <c r="M214" s="9" t="s">
        <v>2007</v>
      </c>
      <c r="N214" s="9" t="s">
        <v>112</v>
      </c>
      <c r="O214" s="60">
        <v>39981</v>
      </c>
      <c r="P214" s="9">
        <v>5</v>
      </c>
      <c r="Q214" s="9">
        <v>11</v>
      </c>
      <c r="R214" s="9">
        <v>0</v>
      </c>
      <c r="S214" s="9">
        <v>50</v>
      </c>
      <c r="T214" s="9"/>
      <c r="U214" s="9">
        <v>2216</v>
      </c>
      <c r="V214" s="9"/>
      <c r="W214" s="50"/>
      <c r="X214" s="9">
        <v>133913.35</v>
      </c>
      <c r="Y214" s="40">
        <f t="shared" si="3"/>
        <v>127217.68000000001</v>
      </c>
      <c r="Z214" s="40">
        <v>6695.67</v>
      </c>
      <c r="AA214" s="9" t="s">
        <v>127</v>
      </c>
      <c r="AB214" s="9" t="s">
        <v>114</v>
      </c>
      <c r="AC214" s="9" t="s">
        <v>119</v>
      </c>
      <c r="AD214" s="3" t="s">
        <v>116</v>
      </c>
      <c r="AE214" s="9"/>
      <c r="AF214" s="3" t="s">
        <v>2008</v>
      </c>
      <c r="AG214" s="3" t="s">
        <v>2312</v>
      </c>
      <c r="AH214" s="9"/>
      <c r="AI214" s="9"/>
      <c r="AJ214" s="34">
        <v>44546</v>
      </c>
      <c r="AK214" s="3"/>
    </row>
    <row r="215" spans="1:37" s="15" customFormat="1" ht="12">
      <c r="A215" s="3">
        <v>213</v>
      </c>
      <c r="B215" s="1" t="s">
        <v>677</v>
      </c>
      <c r="C215" s="2" t="s">
        <v>678</v>
      </c>
      <c r="D215" s="2" t="s">
        <v>2323</v>
      </c>
      <c r="E215" s="3" t="s">
        <v>4</v>
      </c>
      <c r="F215" s="10" t="s">
        <v>679</v>
      </c>
      <c r="G215" s="2" t="s">
        <v>660</v>
      </c>
      <c r="H215" s="9" t="s">
        <v>108</v>
      </c>
      <c r="I215" s="9" t="s">
        <v>99</v>
      </c>
      <c r="J215" s="9" t="s">
        <v>109</v>
      </c>
      <c r="K215" s="9" t="s">
        <v>110</v>
      </c>
      <c r="L215" s="9" t="s">
        <v>110</v>
      </c>
      <c r="M215" s="9" t="s">
        <v>2007</v>
      </c>
      <c r="N215" s="9" t="s">
        <v>112</v>
      </c>
      <c r="O215" s="60">
        <v>38718</v>
      </c>
      <c r="P215" s="9">
        <v>5</v>
      </c>
      <c r="Q215" s="9">
        <v>14</v>
      </c>
      <c r="R215" s="9">
        <v>0</v>
      </c>
      <c r="S215" s="9">
        <v>50</v>
      </c>
      <c r="T215" s="9"/>
      <c r="U215" s="9">
        <v>1320</v>
      </c>
      <c r="V215" s="9"/>
      <c r="W215" s="50"/>
      <c r="X215" s="9">
        <v>170940.17</v>
      </c>
      <c r="Y215" s="40">
        <f t="shared" si="3"/>
        <v>162393.16</v>
      </c>
      <c r="Z215" s="40">
        <v>8547.01</v>
      </c>
      <c r="AA215" s="9" t="s">
        <v>160</v>
      </c>
      <c r="AB215" s="9" t="s">
        <v>114</v>
      </c>
      <c r="AC215" s="9" t="s">
        <v>115</v>
      </c>
      <c r="AD215" s="3" t="s">
        <v>116</v>
      </c>
      <c r="AE215" s="9" t="s">
        <v>128</v>
      </c>
      <c r="AF215" s="3" t="s">
        <v>2008</v>
      </c>
      <c r="AG215" s="3" t="s">
        <v>2312</v>
      </c>
      <c r="AH215" s="9"/>
      <c r="AI215" s="9"/>
      <c r="AJ215" s="34">
        <v>44551</v>
      </c>
      <c r="AK215" s="3"/>
    </row>
    <row r="216" spans="1:37" s="15" customFormat="1" ht="12">
      <c r="A216" s="3">
        <v>214</v>
      </c>
      <c r="B216" s="1" t="s">
        <v>680</v>
      </c>
      <c r="C216" s="2" t="s">
        <v>681</v>
      </c>
      <c r="D216" s="2" t="s">
        <v>2324</v>
      </c>
      <c r="E216" s="3" t="s">
        <v>4</v>
      </c>
      <c r="F216" s="10" t="s">
        <v>682</v>
      </c>
      <c r="G216" s="2" t="s">
        <v>660</v>
      </c>
      <c r="H216" s="9" t="s">
        <v>108</v>
      </c>
      <c r="I216" s="9" t="s">
        <v>99</v>
      </c>
      <c r="J216" s="9" t="s">
        <v>109</v>
      </c>
      <c r="K216" s="9" t="s">
        <v>108</v>
      </c>
      <c r="L216" s="9" t="s">
        <v>110</v>
      </c>
      <c r="M216" s="9" t="s">
        <v>2007</v>
      </c>
      <c r="N216" s="9" t="s">
        <v>112</v>
      </c>
      <c r="O216" s="60">
        <v>41638</v>
      </c>
      <c r="P216" s="9">
        <v>5</v>
      </c>
      <c r="Q216" s="9">
        <v>7</v>
      </c>
      <c r="R216" s="9">
        <v>0</v>
      </c>
      <c r="S216" s="9">
        <v>50</v>
      </c>
      <c r="T216" s="9"/>
      <c r="U216" s="9">
        <v>1330</v>
      </c>
      <c r="V216" s="9"/>
      <c r="W216" s="50"/>
      <c r="X216" s="9">
        <v>173837.62</v>
      </c>
      <c r="Y216" s="40">
        <f t="shared" si="3"/>
        <v>165145.74</v>
      </c>
      <c r="Z216" s="40">
        <v>8691.8799999999992</v>
      </c>
      <c r="AA216" s="9" t="s">
        <v>127</v>
      </c>
      <c r="AB216" s="9" t="s">
        <v>114</v>
      </c>
      <c r="AC216" s="9" t="s">
        <v>115</v>
      </c>
      <c r="AD216" s="3" t="s">
        <v>116</v>
      </c>
      <c r="AE216" s="9" t="s">
        <v>128</v>
      </c>
      <c r="AF216" s="3" t="s">
        <v>2008</v>
      </c>
      <c r="AG216" s="3" t="s">
        <v>2312</v>
      </c>
      <c r="AH216" s="9"/>
      <c r="AI216" s="9"/>
      <c r="AJ216" s="34">
        <v>44552</v>
      </c>
      <c r="AK216" s="3"/>
    </row>
    <row r="217" spans="1:37" s="15" customFormat="1" ht="12">
      <c r="A217" s="3">
        <v>215</v>
      </c>
      <c r="B217" s="1" t="s">
        <v>683</v>
      </c>
      <c r="C217" s="2" t="s">
        <v>684</v>
      </c>
      <c r="D217" s="2" t="s">
        <v>2325</v>
      </c>
      <c r="E217" s="3" t="s">
        <v>4</v>
      </c>
      <c r="F217" s="10" t="s">
        <v>685</v>
      </c>
      <c r="G217" s="2" t="s">
        <v>660</v>
      </c>
      <c r="H217" s="9" t="s">
        <v>108</v>
      </c>
      <c r="I217" s="9" t="s">
        <v>99</v>
      </c>
      <c r="J217" s="9" t="s">
        <v>109</v>
      </c>
      <c r="K217" s="9" t="s">
        <v>108</v>
      </c>
      <c r="L217" s="9" t="s">
        <v>110</v>
      </c>
      <c r="M217" s="9" t="s">
        <v>2007</v>
      </c>
      <c r="N217" s="9" t="s">
        <v>112</v>
      </c>
      <c r="O217" s="60">
        <v>40182</v>
      </c>
      <c r="P217" s="9">
        <v>5</v>
      </c>
      <c r="Q217" s="9">
        <v>10</v>
      </c>
      <c r="R217" s="9">
        <v>0</v>
      </c>
      <c r="S217" s="9">
        <v>50</v>
      </c>
      <c r="T217" s="9"/>
      <c r="U217" s="9">
        <v>1234</v>
      </c>
      <c r="V217" s="9"/>
      <c r="W217" s="50"/>
      <c r="X217" s="9">
        <v>173237.84</v>
      </c>
      <c r="Y217" s="40">
        <f t="shared" si="3"/>
        <v>164575.95000000001</v>
      </c>
      <c r="Z217" s="40">
        <v>8661.89</v>
      </c>
      <c r="AA217" s="9" t="s">
        <v>127</v>
      </c>
      <c r="AB217" s="9" t="s">
        <v>114</v>
      </c>
      <c r="AC217" s="9" t="s">
        <v>119</v>
      </c>
      <c r="AD217" s="3" t="s">
        <v>116</v>
      </c>
      <c r="AE217" s="9" t="s">
        <v>128</v>
      </c>
      <c r="AF217" s="3" t="s">
        <v>2008</v>
      </c>
      <c r="AG217" s="3" t="s">
        <v>2312</v>
      </c>
      <c r="AH217" s="9"/>
      <c r="AI217" s="9"/>
      <c r="AJ217" s="34">
        <v>44545</v>
      </c>
      <c r="AK217" s="3"/>
    </row>
    <row r="218" spans="1:37" s="15" customFormat="1" ht="12">
      <c r="A218" s="3">
        <v>216</v>
      </c>
      <c r="B218" s="1" t="s">
        <v>2326</v>
      </c>
      <c r="C218" s="2" t="s">
        <v>686</v>
      </c>
      <c r="D218" s="2" t="s">
        <v>2327</v>
      </c>
      <c r="E218" s="3" t="s">
        <v>4</v>
      </c>
      <c r="F218" s="10" t="s">
        <v>162</v>
      </c>
      <c r="G218" s="2" t="s">
        <v>660</v>
      </c>
      <c r="H218" s="9" t="s">
        <v>108</v>
      </c>
      <c r="I218" s="9" t="s">
        <v>99</v>
      </c>
      <c r="J218" s="9" t="s">
        <v>109</v>
      </c>
      <c r="K218" s="9" t="s">
        <v>110</v>
      </c>
      <c r="L218" s="9" t="s">
        <v>110</v>
      </c>
      <c r="M218" s="9" t="s">
        <v>2007</v>
      </c>
      <c r="N218" s="9" t="s">
        <v>112</v>
      </c>
      <c r="O218" s="60">
        <v>39665</v>
      </c>
      <c r="P218" s="9">
        <v>5</v>
      </c>
      <c r="Q218" s="9">
        <v>12</v>
      </c>
      <c r="R218" s="9">
        <v>0</v>
      </c>
      <c r="S218" s="9">
        <v>50</v>
      </c>
      <c r="T218" s="9"/>
      <c r="U218" s="9">
        <v>1310</v>
      </c>
      <c r="V218" s="9"/>
      <c r="W218" s="50"/>
      <c r="X218" s="9">
        <v>151985.26</v>
      </c>
      <c r="Y218" s="40">
        <f t="shared" si="3"/>
        <v>144386</v>
      </c>
      <c r="Z218" s="40">
        <v>7599.26</v>
      </c>
      <c r="AA218" s="9" t="s">
        <v>127</v>
      </c>
      <c r="AB218" s="9" t="s">
        <v>114</v>
      </c>
      <c r="AC218" s="9" t="s">
        <v>119</v>
      </c>
      <c r="AD218" s="3" t="s">
        <v>116</v>
      </c>
      <c r="AE218" s="9" t="s">
        <v>128</v>
      </c>
      <c r="AF218" s="3" t="s">
        <v>2008</v>
      </c>
      <c r="AG218" s="3" t="s">
        <v>2312</v>
      </c>
      <c r="AH218" s="9"/>
      <c r="AI218" s="9"/>
      <c r="AJ218" s="34">
        <v>44546</v>
      </c>
      <c r="AK218" s="3"/>
    </row>
    <row r="219" spans="1:37" s="15" customFormat="1" ht="12">
      <c r="A219" s="3">
        <v>217</v>
      </c>
      <c r="B219" s="1" t="s">
        <v>2328</v>
      </c>
      <c r="C219" s="2" t="s">
        <v>687</v>
      </c>
      <c r="D219" s="2" t="s">
        <v>2329</v>
      </c>
      <c r="E219" s="3" t="s">
        <v>4</v>
      </c>
      <c r="F219" s="10" t="s">
        <v>2330</v>
      </c>
      <c r="G219" s="2" t="s">
        <v>660</v>
      </c>
      <c r="H219" s="9" t="s">
        <v>108</v>
      </c>
      <c r="I219" s="9" t="s">
        <v>99</v>
      </c>
      <c r="J219" s="9" t="s">
        <v>109</v>
      </c>
      <c r="K219" s="9" t="s">
        <v>110</v>
      </c>
      <c r="L219" s="9" t="s">
        <v>110</v>
      </c>
      <c r="M219" s="9" t="s">
        <v>2007</v>
      </c>
      <c r="N219" s="9" t="s">
        <v>112</v>
      </c>
      <c r="O219" s="60">
        <v>40182</v>
      </c>
      <c r="P219" s="9">
        <v>5</v>
      </c>
      <c r="Q219" s="9">
        <v>10</v>
      </c>
      <c r="R219" s="9">
        <v>0</v>
      </c>
      <c r="S219" s="9">
        <v>50</v>
      </c>
      <c r="T219" s="9"/>
      <c r="U219" s="9">
        <v>2434</v>
      </c>
      <c r="V219" s="9"/>
      <c r="W219" s="50"/>
      <c r="X219" s="9">
        <v>63635.01</v>
      </c>
      <c r="Y219" s="40">
        <f t="shared" si="3"/>
        <v>60453.26</v>
      </c>
      <c r="Z219" s="40">
        <v>3181.75</v>
      </c>
      <c r="AA219" s="9" t="s">
        <v>127</v>
      </c>
      <c r="AB219" s="9" t="s">
        <v>114</v>
      </c>
      <c r="AC219" s="9" t="s">
        <v>119</v>
      </c>
      <c r="AD219" s="3" t="s">
        <v>116</v>
      </c>
      <c r="AE219" s="9" t="s">
        <v>128</v>
      </c>
      <c r="AF219" s="3" t="s">
        <v>2008</v>
      </c>
      <c r="AG219" s="3" t="s">
        <v>2312</v>
      </c>
      <c r="AH219" s="9"/>
      <c r="AI219" s="9"/>
      <c r="AJ219" s="34">
        <v>44532</v>
      </c>
      <c r="AK219" s="3"/>
    </row>
    <row r="220" spans="1:37" s="15" customFormat="1" ht="12">
      <c r="A220" s="3">
        <v>218</v>
      </c>
      <c r="B220" s="1" t="s">
        <v>2331</v>
      </c>
      <c r="C220" s="2" t="s">
        <v>688</v>
      </c>
      <c r="D220" s="2" t="s">
        <v>689</v>
      </c>
      <c r="E220" s="3" t="s">
        <v>4</v>
      </c>
      <c r="F220" s="10" t="s">
        <v>690</v>
      </c>
      <c r="G220" s="2" t="s">
        <v>660</v>
      </c>
      <c r="H220" s="9" t="s">
        <v>108</v>
      </c>
      <c r="I220" s="9" t="s">
        <v>99</v>
      </c>
      <c r="J220" s="9" t="s">
        <v>109</v>
      </c>
      <c r="K220" s="9" t="s">
        <v>108</v>
      </c>
      <c r="L220" s="9" t="s">
        <v>110</v>
      </c>
      <c r="M220" s="9" t="s">
        <v>2007</v>
      </c>
      <c r="N220" s="9" t="s">
        <v>112</v>
      </c>
      <c r="O220" s="60">
        <v>41290</v>
      </c>
      <c r="P220" s="9">
        <v>5</v>
      </c>
      <c r="Q220" s="9">
        <v>7</v>
      </c>
      <c r="R220" s="9">
        <v>0</v>
      </c>
      <c r="S220" s="9">
        <v>50</v>
      </c>
      <c r="T220" s="9"/>
      <c r="U220" s="9">
        <v>1310</v>
      </c>
      <c r="V220" s="9"/>
      <c r="W220" s="50"/>
      <c r="X220" s="9">
        <v>132927.07</v>
      </c>
      <c r="Y220" s="40">
        <f t="shared" ref="Y220:Y270" si="4">X220-Z220</f>
        <v>126280.72</v>
      </c>
      <c r="Z220" s="40">
        <v>6646.35</v>
      </c>
      <c r="AA220" s="9" t="s">
        <v>127</v>
      </c>
      <c r="AB220" s="9" t="s">
        <v>114</v>
      </c>
      <c r="AC220" s="9" t="s">
        <v>115</v>
      </c>
      <c r="AD220" s="3" t="s">
        <v>116</v>
      </c>
      <c r="AE220" s="9" t="s">
        <v>128</v>
      </c>
      <c r="AF220" s="3" t="s">
        <v>2008</v>
      </c>
      <c r="AG220" s="3" t="s">
        <v>2312</v>
      </c>
      <c r="AH220" s="9"/>
      <c r="AI220" s="9"/>
      <c r="AJ220" s="34">
        <v>44538</v>
      </c>
      <c r="AK220" s="3"/>
    </row>
    <row r="221" spans="1:37" s="15" customFormat="1" ht="12">
      <c r="A221" s="3">
        <v>219</v>
      </c>
      <c r="B221" s="1" t="s">
        <v>691</v>
      </c>
      <c r="C221" s="2" t="s">
        <v>692</v>
      </c>
      <c r="D221" s="2" t="s">
        <v>2332</v>
      </c>
      <c r="E221" s="3" t="s">
        <v>4</v>
      </c>
      <c r="F221" s="10" t="s">
        <v>693</v>
      </c>
      <c r="G221" s="2" t="s">
        <v>660</v>
      </c>
      <c r="H221" s="9" t="s">
        <v>108</v>
      </c>
      <c r="I221" s="9" t="s">
        <v>99</v>
      </c>
      <c r="J221" s="9" t="s">
        <v>109</v>
      </c>
      <c r="K221" s="9" t="s">
        <v>108</v>
      </c>
      <c r="L221" s="9" t="s">
        <v>110</v>
      </c>
      <c r="M221" s="9" t="s">
        <v>2007</v>
      </c>
      <c r="N221" s="9" t="s">
        <v>112</v>
      </c>
      <c r="O221" s="60">
        <v>41366</v>
      </c>
      <c r="P221" s="9">
        <v>5</v>
      </c>
      <c r="Q221" s="9">
        <v>7</v>
      </c>
      <c r="R221" s="9">
        <v>0</v>
      </c>
      <c r="S221" s="9">
        <v>50</v>
      </c>
      <c r="T221" s="9"/>
      <c r="U221" s="9">
        <v>1570</v>
      </c>
      <c r="V221" s="9"/>
      <c r="W221" s="50"/>
      <c r="X221" s="9">
        <v>136752.14000000001</v>
      </c>
      <c r="Y221" s="40">
        <f t="shared" si="4"/>
        <v>129914.53000000001</v>
      </c>
      <c r="Z221" s="40">
        <v>6837.61</v>
      </c>
      <c r="AA221" s="9" t="s">
        <v>118</v>
      </c>
      <c r="AB221" s="9" t="s">
        <v>114</v>
      </c>
      <c r="AC221" s="9" t="s">
        <v>115</v>
      </c>
      <c r="AD221" s="3" t="s">
        <v>116</v>
      </c>
      <c r="AE221" s="9" t="s">
        <v>128</v>
      </c>
      <c r="AF221" s="3" t="s">
        <v>2008</v>
      </c>
      <c r="AG221" s="3" t="s">
        <v>2312</v>
      </c>
      <c r="AH221" s="9"/>
      <c r="AI221" s="9"/>
      <c r="AJ221" s="34">
        <v>44546</v>
      </c>
      <c r="AK221" s="3"/>
    </row>
    <row r="222" spans="1:37" s="15" customFormat="1" ht="12">
      <c r="A222" s="3">
        <v>220</v>
      </c>
      <c r="B222" s="1" t="s">
        <v>2333</v>
      </c>
      <c r="C222" s="2" t="s">
        <v>694</v>
      </c>
      <c r="D222" s="2" t="s">
        <v>2334</v>
      </c>
      <c r="E222" s="3" t="s">
        <v>4</v>
      </c>
      <c r="F222" s="10" t="s">
        <v>695</v>
      </c>
      <c r="G222" s="2" t="s">
        <v>660</v>
      </c>
      <c r="H222" s="9" t="s">
        <v>108</v>
      </c>
      <c r="I222" s="9" t="s">
        <v>99</v>
      </c>
      <c r="J222" s="9" t="s">
        <v>109</v>
      </c>
      <c r="K222" s="9" t="s">
        <v>108</v>
      </c>
      <c r="L222" s="9" t="s">
        <v>110</v>
      </c>
      <c r="M222" s="9" t="s">
        <v>2007</v>
      </c>
      <c r="N222" s="9" t="s">
        <v>112</v>
      </c>
      <c r="O222" s="60">
        <v>40182</v>
      </c>
      <c r="P222" s="9">
        <v>5</v>
      </c>
      <c r="Q222" s="9">
        <v>10</v>
      </c>
      <c r="R222" s="9">
        <v>0</v>
      </c>
      <c r="S222" s="9">
        <v>50</v>
      </c>
      <c r="T222" s="9"/>
      <c r="U222" s="9">
        <v>1054</v>
      </c>
      <c r="V222" s="9"/>
      <c r="W222" s="50"/>
      <c r="X222" s="9">
        <v>76923.08</v>
      </c>
      <c r="Y222" s="40">
        <f t="shared" si="4"/>
        <v>73076.930000000008</v>
      </c>
      <c r="Z222" s="40">
        <v>3846.15</v>
      </c>
      <c r="AA222" s="9" t="s">
        <v>118</v>
      </c>
      <c r="AB222" s="9" t="s">
        <v>114</v>
      </c>
      <c r="AC222" s="9" t="s">
        <v>119</v>
      </c>
      <c r="AD222" s="3" t="s">
        <v>116</v>
      </c>
      <c r="AE222" s="9" t="s">
        <v>128</v>
      </c>
      <c r="AF222" s="3" t="s">
        <v>2008</v>
      </c>
      <c r="AG222" s="3" t="s">
        <v>2312</v>
      </c>
      <c r="AH222" s="9"/>
      <c r="AI222" s="9"/>
      <c r="AJ222" s="34">
        <v>44545</v>
      </c>
      <c r="AK222" s="3"/>
    </row>
    <row r="223" spans="1:37" s="15" customFormat="1" ht="12">
      <c r="A223" s="3">
        <v>221</v>
      </c>
      <c r="B223" s="1" t="s">
        <v>696</v>
      </c>
      <c r="C223" s="2" t="s">
        <v>697</v>
      </c>
      <c r="D223" s="2" t="s">
        <v>2335</v>
      </c>
      <c r="E223" s="3" t="s">
        <v>4</v>
      </c>
      <c r="F223" s="10" t="s">
        <v>326</v>
      </c>
      <c r="G223" s="2" t="s">
        <v>660</v>
      </c>
      <c r="H223" s="9" t="s">
        <v>108</v>
      </c>
      <c r="I223" s="9" t="s">
        <v>99</v>
      </c>
      <c r="J223" s="9" t="s">
        <v>109</v>
      </c>
      <c r="K223" s="9" t="s">
        <v>108</v>
      </c>
      <c r="L223" s="9" t="s">
        <v>110</v>
      </c>
      <c r="M223" s="9" t="s">
        <v>2007</v>
      </c>
      <c r="N223" s="9" t="s">
        <v>112</v>
      </c>
      <c r="O223" s="60">
        <v>41488</v>
      </c>
      <c r="P223" s="9">
        <v>5</v>
      </c>
      <c r="Q223" s="9">
        <v>7</v>
      </c>
      <c r="R223" s="9">
        <v>0</v>
      </c>
      <c r="S223" s="9">
        <v>50</v>
      </c>
      <c r="T223" s="9"/>
      <c r="U223" s="9">
        <v>1234</v>
      </c>
      <c r="V223" s="9"/>
      <c r="W223" s="50"/>
      <c r="X223" s="9">
        <v>150922.79999999999</v>
      </c>
      <c r="Y223" s="40">
        <f t="shared" si="4"/>
        <v>143376.65999999997</v>
      </c>
      <c r="Z223" s="40">
        <v>7546.14</v>
      </c>
      <c r="AA223" s="9" t="s">
        <v>127</v>
      </c>
      <c r="AB223" s="9" t="s">
        <v>114</v>
      </c>
      <c r="AC223" s="9" t="s">
        <v>115</v>
      </c>
      <c r="AD223" s="3" t="s">
        <v>116</v>
      </c>
      <c r="AE223" s="9" t="s">
        <v>128</v>
      </c>
      <c r="AF223" s="3" t="s">
        <v>2008</v>
      </c>
      <c r="AG223" s="3" t="s">
        <v>2312</v>
      </c>
      <c r="AH223" s="9"/>
      <c r="AI223" s="9"/>
      <c r="AJ223" s="34">
        <v>44536</v>
      </c>
      <c r="AK223" s="3">
        <f>6105/1000</f>
        <v>6.1050000000000004</v>
      </c>
    </row>
    <row r="224" spans="1:37" s="15" customFormat="1" ht="12">
      <c r="A224" s="3">
        <v>222</v>
      </c>
      <c r="B224" s="1" t="s">
        <v>2336</v>
      </c>
      <c r="C224" s="2" t="s">
        <v>698</v>
      </c>
      <c r="D224" s="2" t="s">
        <v>2337</v>
      </c>
      <c r="E224" s="3" t="s">
        <v>4</v>
      </c>
      <c r="F224" s="10" t="s">
        <v>699</v>
      </c>
      <c r="G224" s="2" t="s">
        <v>660</v>
      </c>
      <c r="H224" s="9" t="s">
        <v>108</v>
      </c>
      <c r="I224" s="9" t="s">
        <v>99</v>
      </c>
      <c r="J224" s="9" t="s">
        <v>109</v>
      </c>
      <c r="K224" s="9" t="s">
        <v>110</v>
      </c>
      <c r="L224" s="9" t="s">
        <v>110</v>
      </c>
      <c r="M224" s="9" t="s">
        <v>2007</v>
      </c>
      <c r="N224" s="9" t="s">
        <v>112</v>
      </c>
      <c r="O224" s="60">
        <v>40182</v>
      </c>
      <c r="P224" s="9">
        <v>5</v>
      </c>
      <c r="Q224" s="9">
        <v>10</v>
      </c>
      <c r="R224" s="9">
        <v>0</v>
      </c>
      <c r="S224" s="9">
        <v>50</v>
      </c>
      <c r="T224" s="9"/>
      <c r="U224" s="9">
        <v>1372</v>
      </c>
      <c r="V224" s="9"/>
      <c r="W224" s="50"/>
      <c r="X224" s="9">
        <v>141635.87</v>
      </c>
      <c r="Y224" s="40">
        <f t="shared" si="4"/>
        <v>134554.07999999999</v>
      </c>
      <c r="Z224" s="40">
        <v>7081.79</v>
      </c>
      <c r="AA224" s="9" t="s">
        <v>127</v>
      </c>
      <c r="AB224" s="9" t="s">
        <v>114</v>
      </c>
      <c r="AC224" s="9" t="s">
        <v>119</v>
      </c>
      <c r="AD224" s="3" t="s">
        <v>116</v>
      </c>
      <c r="AE224" s="9" t="s">
        <v>128</v>
      </c>
      <c r="AF224" s="3" t="s">
        <v>2008</v>
      </c>
      <c r="AG224" s="3" t="s">
        <v>2312</v>
      </c>
      <c r="AH224" s="9"/>
      <c r="AI224" s="9"/>
      <c r="AJ224" s="34">
        <v>44538</v>
      </c>
      <c r="AK224" s="3"/>
    </row>
    <row r="225" spans="1:37" s="15" customFormat="1" ht="48">
      <c r="A225" s="3">
        <v>223</v>
      </c>
      <c r="B225" s="1" t="s">
        <v>700</v>
      </c>
      <c r="C225" s="2" t="s">
        <v>701</v>
      </c>
      <c r="D225" s="5" t="s">
        <v>2338</v>
      </c>
      <c r="E225" s="3" t="s">
        <v>4</v>
      </c>
      <c r="F225" s="10" t="s">
        <v>331</v>
      </c>
      <c r="G225" s="2" t="s">
        <v>660</v>
      </c>
      <c r="H225" s="9" t="s">
        <v>108</v>
      </c>
      <c r="I225" s="9" t="s">
        <v>99</v>
      </c>
      <c r="J225" s="9" t="s">
        <v>109</v>
      </c>
      <c r="K225" s="9" t="s">
        <v>110</v>
      </c>
      <c r="L225" s="9" t="s">
        <v>110</v>
      </c>
      <c r="M225" s="9" t="s">
        <v>2007</v>
      </c>
      <c r="N225" s="9" t="s">
        <v>112</v>
      </c>
      <c r="O225" s="60">
        <v>39566</v>
      </c>
      <c r="P225" s="9">
        <v>5</v>
      </c>
      <c r="Q225" s="9">
        <v>12</v>
      </c>
      <c r="R225" s="9">
        <v>0</v>
      </c>
      <c r="S225" s="9">
        <v>50</v>
      </c>
      <c r="T225" s="9"/>
      <c r="U225" s="9">
        <v>1372</v>
      </c>
      <c r="V225" s="9"/>
      <c r="W225" s="50"/>
      <c r="X225" s="9">
        <v>199725.31</v>
      </c>
      <c r="Y225" s="40">
        <f t="shared" si="4"/>
        <v>189739.04</v>
      </c>
      <c r="Z225" s="40">
        <v>9986.27</v>
      </c>
      <c r="AA225" s="9" t="s">
        <v>127</v>
      </c>
      <c r="AB225" s="9" t="s">
        <v>114</v>
      </c>
      <c r="AC225" s="9" t="s">
        <v>119</v>
      </c>
      <c r="AD225" s="3" t="s">
        <v>116</v>
      </c>
      <c r="AE225" s="9" t="s">
        <v>128</v>
      </c>
      <c r="AF225" s="3" t="s">
        <v>2008</v>
      </c>
      <c r="AG225" s="3" t="s">
        <v>2312</v>
      </c>
      <c r="AH225" s="9"/>
      <c r="AI225" s="9"/>
      <c r="AJ225" s="34">
        <v>44551</v>
      </c>
      <c r="AK225" s="3"/>
    </row>
    <row r="226" spans="1:37" s="15" customFormat="1" ht="12">
      <c r="A226" s="3">
        <v>224</v>
      </c>
      <c r="B226" s="1" t="s">
        <v>702</v>
      </c>
      <c r="C226" s="2" t="s">
        <v>703</v>
      </c>
      <c r="D226" s="2" t="s">
        <v>704</v>
      </c>
      <c r="E226" s="3" t="s">
        <v>4</v>
      </c>
      <c r="F226" s="10" t="s">
        <v>705</v>
      </c>
      <c r="G226" s="2" t="s">
        <v>660</v>
      </c>
      <c r="H226" s="9" t="s">
        <v>108</v>
      </c>
      <c r="I226" s="9" t="s">
        <v>99</v>
      </c>
      <c r="J226" s="9" t="s">
        <v>109</v>
      </c>
      <c r="K226" s="9" t="s">
        <v>110</v>
      </c>
      <c r="L226" s="9" t="s">
        <v>110</v>
      </c>
      <c r="M226" s="9" t="s">
        <v>2007</v>
      </c>
      <c r="N226" s="9" t="s">
        <v>112</v>
      </c>
      <c r="O226" s="60">
        <v>40316</v>
      </c>
      <c r="P226" s="9">
        <v>5</v>
      </c>
      <c r="Q226" s="9">
        <v>10</v>
      </c>
      <c r="R226" s="9">
        <v>0</v>
      </c>
      <c r="S226" s="9">
        <v>50</v>
      </c>
      <c r="T226" s="9"/>
      <c r="U226" s="9">
        <v>1310</v>
      </c>
      <c r="V226" s="9"/>
      <c r="W226" s="50"/>
      <c r="X226" s="9">
        <v>195726.5</v>
      </c>
      <c r="Y226" s="40">
        <f t="shared" si="4"/>
        <v>185940.17</v>
      </c>
      <c r="Z226" s="40">
        <v>9786.33</v>
      </c>
      <c r="AA226" s="9" t="s">
        <v>118</v>
      </c>
      <c r="AB226" s="9" t="s">
        <v>114</v>
      </c>
      <c r="AC226" s="9" t="s">
        <v>119</v>
      </c>
      <c r="AD226" s="3" t="s">
        <v>116</v>
      </c>
      <c r="AE226" s="9" t="s">
        <v>128</v>
      </c>
      <c r="AF226" s="3" t="s">
        <v>2008</v>
      </c>
      <c r="AG226" s="3" t="s">
        <v>2312</v>
      </c>
      <c r="AH226" s="9"/>
      <c r="AI226" s="9"/>
      <c r="AJ226" s="34">
        <v>44539</v>
      </c>
      <c r="AK226" s="3"/>
    </row>
    <row r="227" spans="1:37" s="15" customFormat="1" ht="12">
      <c r="A227" s="3">
        <v>225</v>
      </c>
      <c r="B227" s="1" t="s">
        <v>2339</v>
      </c>
      <c r="C227" s="2" t="s">
        <v>706</v>
      </c>
      <c r="D227" s="2" t="s">
        <v>2340</v>
      </c>
      <c r="E227" s="3" t="s">
        <v>4</v>
      </c>
      <c r="F227" s="10" t="s">
        <v>707</v>
      </c>
      <c r="G227" s="2" t="s">
        <v>660</v>
      </c>
      <c r="H227" s="9" t="s">
        <v>108</v>
      </c>
      <c r="I227" s="9" t="s">
        <v>99</v>
      </c>
      <c r="J227" s="9" t="s">
        <v>109</v>
      </c>
      <c r="K227" s="9" t="s">
        <v>110</v>
      </c>
      <c r="L227" s="9" t="s">
        <v>110</v>
      </c>
      <c r="M227" s="9" t="s">
        <v>2007</v>
      </c>
      <c r="N227" s="9" t="s">
        <v>112</v>
      </c>
      <c r="O227" s="60">
        <v>40179</v>
      </c>
      <c r="P227" s="9">
        <v>5</v>
      </c>
      <c r="Q227" s="9">
        <v>10</v>
      </c>
      <c r="R227" s="9">
        <v>0</v>
      </c>
      <c r="S227" s="9">
        <v>50</v>
      </c>
      <c r="T227" s="9"/>
      <c r="U227" s="9">
        <v>7958</v>
      </c>
      <c r="V227" s="9"/>
      <c r="W227" s="50"/>
      <c r="X227" s="9">
        <v>30769.23</v>
      </c>
      <c r="Y227" s="40">
        <f t="shared" si="4"/>
        <v>29230.77</v>
      </c>
      <c r="Z227" s="40">
        <v>1538.46</v>
      </c>
      <c r="AA227" s="9" t="s">
        <v>118</v>
      </c>
      <c r="AB227" s="9" t="s">
        <v>114</v>
      </c>
      <c r="AC227" s="9" t="s">
        <v>119</v>
      </c>
      <c r="AD227" s="3" t="s">
        <v>116</v>
      </c>
      <c r="AE227" s="9" t="s">
        <v>128</v>
      </c>
      <c r="AF227" s="3" t="s">
        <v>2008</v>
      </c>
      <c r="AG227" s="3" t="s">
        <v>2312</v>
      </c>
      <c r="AH227" s="9"/>
      <c r="AI227" s="9"/>
      <c r="AJ227" s="34">
        <v>44538</v>
      </c>
      <c r="AK227" s="3"/>
    </row>
    <row r="228" spans="1:37" s="15" customFormat="1" ht="12">
      <c r="A228" s="3">
        <v>226</v>
      </c>
      <c r="B228" s="1" t="s">
        <v>2341</v>
      </c>
      <c r="C228" s="2" t="s">
        <v>2342</v>
      </c>
      <c r="D228" s="2" t="s">
        <v>2343</v>
      </c>
      <c r="E228" s="3" t="s">
        <v>4</v>
      </c>
      <c r="F228" s="10" t="s">
        <v>352</v>
      </c>
      <c r="G228" s="2" t="s">
        <v>660</v>
      </c>
      <c r="H228" s="9" t="s">
        <v>108</v>
      </c>
      <c r="I228" s="9" t="s">
        <v>99</v>
      </c>
      <c r="J228" s="9" t="s">
        <v>109</v>
      </c>
      <c r="K228" s="9" t="s">
        <v>110</v>
      </c>
      <c r="L228" s="9" t="s">
        <v>110</v>
      </c>
      <c r="M228" s="9" t="s">
        <v>2007</v>
      </c>
      <c r="N228" s="9" t="s">
        <v>112</v>
      </c>
      <c r="O228" s="60">
        <v>40179</v>
      </c>
      <c r="P228" s="9">
        <v>5</v>
      </c>
      <c r="Q228" s="9">
        <v>10</v>
      </c>
      <c r="R228" s="9">
        <v>0</v>
      </c>
      <c r="S228" s="9">
        <v>50</v>
      </c>
      <c r="T228" s="9"/>
      <c r="U228" s="9">
        <v>1340</v>
      </c>
      <c r="V228" s="9"/>
      <c r="W228" s="50"/>
      <c r="X228" s="9">
        <v>197435.9</v>
      </c>
      <c r="Y228" s="40">
        <f t="shared" si="4"/>
        <v>187564.1</v>
      </c>
      <c r="Z228" s="40">
        <v>9871.7999999999993</v>
      </c>
      <c r="AA228" s="9" t="s">
        <v>118</v>
      </c>
      <c r="AB228" s="9" t="s">
        <v>114</v>
      </c>
      <c r="AC228" s="9" t="s">
        <v>119</v>
      </c>
      <c r="AD228" s="3" t="s">
        <v>116</v>
      </c>
      <c r="AE228" s="9" t="s">
        <v>128</v>
      </c>
      <c r="AF228" s="3" t="s">
        <v>2008</v>
      </c>
      <c r="AG228" s="3" t="s">
        <v>2312</v>
      </c>
      <c r="AH228" s="9"/>
      <c r="AI228" s="9"/>
      <c r="AJ228" s="34">
        <v>44545</v>
      </c>
      <c r="AK228" s="3"/>
    </row>
    <row r="229" spans="1:37" s="15" customFormat="1" ht="12">
      <c r="A229" s="3">
        <v>227</v>
      </c>
      <c r="B229" s="1" t="s">
        <v>708</v>
      </c>
      <c r="C229" s="2" t="s">
        <v>709</v>
      </c>
      <c r="D229" s="2" t="s">
        <v>2344</v>
      </c>
      <c r="E229" s="3" t="s">
        <v>4</v>
      </c>
      <c r="F229" s="10" t="s">
        <v>710</v>
      </c>
      <c r="G229" s="2" t="s">
        <v>660</v>
      </c>
      <c r="H229" s="9" t="s">
        <v>108</v>
      </c>
      <c r="I229" s="9" t="s">
        <v>99</v>
      </c>
      <c r="J229" s="9" t="s">
        <v>109</v>
      </c>
      <c r="K229" s="9" t="s">
        <v>110</v>
      </c>
      <c r="L229" s="9" t="s">
        <v>108</v>
      </c>
      <c r="M229" s="9" t="s">
        <v>2007</v>
      </c>
      <c r="N229" s="9" t="s">
        <v>112</v>
      </c>
      <c r="O229" s="60">
        <v>40400</v>
      </c>
      <c r="P229" s="9">
        <v>5</v>
      </c>
      <c r="Q229" s="9">
        <v>10</v>
      </c>
      <c r="R229" s="9">
        <v>0</v>
      </c>
      <c r="S229" s="9">
        <v>50</v>
      </c>
      <c r="T229" s="9"/>
      <c r="U229" s="9">
        <v>1200</v>
      </c>
      <c r="V229" s="9"/>
      <c r="W229" s="50"/>
      <c r="X229" s="9">
        <v>247473.88</v>
      </c>
      <c r="Y229" s="40">
        <f t="shared" si="4"/>
        <v>235100.19</v>
      </c>
      <c r="Z229" s="40">
        <v>12373.69</v>
      </c>
      <c r="AA229" s="9" t="s">
        <v>127</v>
      </c>
      <c r="AB229" s="9" t="s">
        <v>114</v>
      </c>
      <c r="AC229" s="9" t="s">
        <v>119</v>
      </c>
      <c r="AD229" s="3" t="s">
        <v>116</v>
      </c>
      <c r="AE229" s="9" t="s">
        <v>128</v>
      </c>
      <c r="AF229" s="3" t="s">
        <v>2008</v>
      </c>
      <c r="AG229" s="3" t="s">
        <v>2312</v>
      </c>
      <c r="AH229" s="9"/>
      <c r="AI229" s="9"/>
      <c r="AJ229" s="34">
        <v>44551</v>
      </c>
      <c r="AK229" s="3"/>
    </row>
    <row r="230" spans="1:37" s="15" customFormat="1" ht="12">
      <c r="A230" s="3">
        <v>228</v>
      </c>
      <c r="B230" s="1" t="s">
        <v>711</v>
      </c>
      <c r="C230" s="2" t="s">
        <v>712</v>
      </c>
      <c r="D230" s="2" t="s">
        <v>2345</v>
      </c>
      <c r="E230" s="3" t="s">
        <v>4</v>
      </c>
      <c r="F230" s="10" t="s">
        <v>385</v>
      </c>
      <c r="G230" s="2" t="s">
        <v>660</v>
      </c>
      <c r="H230" s="9" t="s">
        <v>108</v>
      </c>
      <c r="I230" s="9" t="s">
        <v>99</v>
      </c>
      <c r="J230" s="9" t="s">
        <v>109</v>
      </c>
      <c r="K230" s="9" t="s">
        <v>110</v>
      </c>
      <c r="L230" s="9" t="s">
        <v>110</v>
      </c>
      <c r="M230" s="9" t="s">
        <v>2007</v>
      </c>
      <c r="N230" s="9" t="s">
        <v>112</v>
      </c>
      <c r="O230" s="60">
        <v>40416</v>
      </c>
      <c r="P230" s="9">
        <v>5</v>
      </c>
      <c r="Q230" s="9">
        <v>10</v>
      </c>
      <c r="R230" s="9">
        <v>0</v>
      </c>
      <c r="S230" s="9">
        <v>50</v>
      </c>
      <c r="T230" s="9"/>
      <c r="U230" s="9">
        <v>1252</v>
      </c>
      <c r="V230" s="9"/>
      <c r="W230" s="50"/>
      <c r="X230" s="9">
        <v>170940.17</v>
      </c>
      <c r="Y230" s="40">
        <f t="shared" si="4"/>
        <v>162393.16</v>
      </c>
      <c r="Z230" s="40">
        <v>8547.01</v>
      </c>
      <c r="AA230" s="9" t="s">
        <v>196</v>
      </c>
      <c r="AB230" s="9" t="s">
        <v>114</v>
      </c>
      <c r="AC230" s="9" t="s">
        <v>119</v>
      </c>
      <c r="AD230" s="3" t="s">
        <v>116</v>
      </c>
      <c r="AE230" s="9" t="s">
        <v>128</v>
      </c>
      <c r="AF230" s="3" t="s">
        <v>2008</v>
      </c>
      <c r="AG230" s="3" t="s">
        <v>2312</v>
      </c>
      <c r="AH230" s="9"/>
      <c r="AI230" s="9"/>
      <c r="AJ230" s="34">
        <v>44546</v>
      </c>
      <c r="AK230" s="3"/>
    </row>
    <row r="231" spans="1:37" s="15" customFormat="1" ht="12">
      <c r="A231" s="3">
        <v>229</v>
      </c>
      <c r="B231" s="1" t="s">
        <v>2346</v>
      </c>
      <c r="C231" s="2" t="s">
        <v>713</v>
      </c>
      <c r="D231" s="2" t="s">
        <v>2347</v>
      </c>
      <c r="E231" s="3" t="s">
        <v>4</v>
      </c>
      <c r="F231" s="10" t="s">
        <v>715</v>
      </c>
      <c r="G231" s="2" t="s">
        <v>660</v>
      </c>
      <c r="H231" s="9" t="s">
        <v>108</v>
      </c>
      <c r="I231" s="9" t="s">
        <v>99</v>
      </c>
      <c r="J231" s="9" t="s">
        <v>109</v>
      </c>
      <c r="K231" s="9" t="s">
        <v>110</v>
      </c>
      <c r="L231" s="9" t="s">
        <v>110</v>
      </c>
      <c r="M231" s="9" t="s">
        <v>2007</v>
      </c>
      <c r="N231" s="9" t="s">
        <v>112</v>
      </c>
      <c r="O231" s="60">
        <v>40410</v>
      </c>
      <c r="P231" s="9">
        <v>5</v>
      </c>
      <c r="Q231" s="9">
        <v>10</v>
      </c>
      <c r="R231" s="9">
        <v>0</v>
      </c>
      <c r="S231" s="9">
        <v>50</v>
      </c>
      <c r="T231" s="9"/>
      <c r="U231" s="9">
        <v>1394</v>
      </c>
      <c r="V231" s="9"/>
      <c r="W231" s="50"/>
      <c r="X231" s="9">
        <v>99145.3</v>
      </c>
      <c r="Y231" s="40">
        <f t="shared" si="4"/>
        <v>94188.03</v>
      </c>
      <c r="Z231" s="40">
        <v>4957.2700000000004</v>
      </c>
      <c r="AA231" s="9" t="s">
        <v>196</v>
      </c>
      <c r="AB231" s="9" t="s">
        <v>114</v>
      </c>
      <c r="AC231" s="9" t="s">
        <v>119</v>
      </c>
      <c r="AD231" s="3" t="s">
        <v>116</v>
      </c>
      <c r="AE231" s="9" t="s">
        <v>128</v>
      </c>
      <c r="AF231" s="3" t="s">
        <v>2008</v>
      </c>
      <c r="AG231" s="3" t="s">
        <v>2312</v>
      </c>
      <c r="AH231" s="9"/>
      <c r="AI231" s="9"/>
      <c r="AJ231" s="34">
        <v>44532</v>
      </c>
      <c r="AK231" s="3"/>
    </row>
    <row r="232" spans="1:37" s="15" customFormat="1" ht="12">
      <c r="A232" s="3">
        <v>230</v>
      </c>
      <c r="B232" s="1" t="s">
        <v>716</v>
      </c>
      <c r="C232" s="2" t="s">
        <v>717</v>
      </c>
      <c r="D232" s="2" t="s">
        <v>2348</v>
      </c>
      <c r="E232" s="3" t="s">
        <v>4</v>
      </c>
      <c r="F232" s="10" t="s">
        <v>393</v>
      </c>
      <c r="G232" s="2" t="s">
        <v>660</v>
      </c>
      <c r="H232" s="9" t="s">
        <v>108</v>
      </c>
      <c r="I232" s="9" t="s">
        <v>99</v>
      </c>
      <c r="J232" s="9" t="s">
        <v>109</v>
      </c>
      <c r="K232" s="9" t="s">
        <v>108</v>
      </c>
      <c r="L232" s="9" t="s">
        <v>110</v>
      </c>
      <c r="M232" s="9" t="s">
        <v>2007</v>
      </c>
      <c r="N232" s="9" t="s">
        <v>112</v>
      </c>
      <c r="O232" s="60">
        <v>40544</v>
      </c>
      <c r="P232" s="9">
        <v>5</v>
      </c>
      <c r="Q232" s="9">
        <v>9</v>
      </c>
      <c r="R232" s="9">
        <v>0</v>
      </c>
      <c r="S232" s="9">
        <v>50</v>
      </c>
      <c r="T232" s="9"/>
      <c r="U232" s="9">
        <v>1444</v>
      </c>
      <c r="V232" s="9"/>
      <c r="W232" s="50"/>
      <c r="X232" s="9">
        <v>191907.78</v>
      </c>
      <c r="Y232" s="40">
        <f t="shared" si="4"/>
        <v>182312.39</v>
      </c>
      <c r="Z232" s="40">
        <v>9595.39</v>
      </c>
      <c r="AA232" s="9" t="s">
        <v>127</v>
      </c>
      <c r="AB232" s="9" t="s">
        <v>114</v>
      </c>
      <c r="AC232" s="9" t="s">
        <v>119</v>
      </c>
      <c r="AD232" s="3" t="s">
        <v>116</v>
      </c>
      <c r="AE232" s="9" t="s">
        <v>128</v>
      </c>
      <c r="AF232" s="3" t="s">
        <v>2008</v>
      </c>
      <c r="AG232" s="3" t="s">
        <v>2312</v>
      </c>
      <c r="AH232" s="9"/>
      <c r="AI232" s="9"/>
      <c r="AJ232" s="34">
        <v>44550</v>
      </c>
      <c r="AK232" s="3"/>
    </row>
    <row r="233" spans="1:37" s="15" customFormat="1" ht="12">
      <c r="A233" s="3">
        <v>231</v>
      </c>
      <c r="B233" s="1" t="s">
        <v>2349</v>
      </c>
      <c r="C233" s="2" t="s">
        <v>718</v>
      </c>
      <c r="D233" s="2" t="s">
        <v>2350</v>
      </c>
      <c r="E233" s="3" t="s">
        <v>4</v>
      </c>
      <c r="F233" s="10" t="s">
        <v>406</v>
      </c>
      <c r="G233" s="2" t="s">
        <v>660</v>
      </c>
      <c r="H233" s="9" t="s">
        <v>108</v>
      </c>
      <c r="I233" s="9" t="s">
        <v>99</v>
      </c>
      <c r="J233" s="9" t="s">
        <v>109</v>
      </c>
      <c r="K233" s="9" t="s">
        <v>108</v>
      </c>
      <c r="L233" s="9" t="s">
        <v>110</v>
      </c>
      <c r="M233" s="9" t="s">
        <v>2007</v>
      </c>
      <c r="N233" s="9" t="s">
        <v>112</v>
      </c>
      <c r="O233" s="60">
        <v>40661</v>
      </c>
      <c r="P233" s="9">
        <v>5</v>
      </c>
      <c r="Q233" s="9">
        <v>9</v>
      </c>
      <c r="R233" s="9">
        <v>0</v>
      </c>
      <c r="S233" s="9">
        <v>50</v>
      </c>
      <c r="T233" s="9"/>
      <c r="U233" s="9">
        <v>1040</v>
      </c>
      <c r="V233" s="9"/>
      <c r="W233" s="50"/>
      <c r="X233" s="9">
        <v>145299.15</v>
      </c>
      <c r="Y233" s="40">
        <f t="shared" si="4"/>
        <v>138034.19</v>
      </c>
      <c r="Z233" s="40">
        <v>7264.96</v>
      </c>
      <c r="AA233" s="9" t="s">
        <v>196</v>
      </c>
      <c r="AB233" s="9" t="s">
        <v>114</v>
      </c>
      <c r="AC233" s="9" t="s">
        <v>119</v>
      </c>
      <c r="AD233" s="3" t="s">
        <v>116</v>
      </c>
      <c r="AE233" s="9" t="s">
        <v>128</v>
      </c>
      <c r="AF233" s="3" t="s">
        <v>2008</v>
      </c>
      <c r="AG233" s="3" t="s">
        <v>2312</v>
      </c>
      <c r="AH233" s="9"/>
      <c r="AI233" s="9"/>
      <c r="AJ233" s="34">
        <v>44545</v>
      </c>
      <c r="AK233" s="3"/>
    </row>
    <row r="234" spans="1:37" s="15" customFormat="1" ht="48">
      <c r="A234" s="3">
        <v>232</v>
      </c>
      <c r="B234" s="1" t="s">
        <v>2351</v>
      </c>
      <c r="C234" s="2" t="s">
        <v>719</v>
      </c>
      <c r="D234" s="5" t="s">
        <v>2352</v>
      </c>
      <c r="E234" s="3" t="s">
        <v>4</v>
      </c>
      <c r="F234" s="10" t="s">
        <v>720</v>
      </c>
      <c r="G234" s="2" t="s">
        <v>660</v>
      </c>
      <c r="H234" s="9" t="s">
        <v>110</v>
      </c>
      <c r="I234" s="9" t="s">
        <v>99</v>
      </c>
      <c r="J234" s="9" t="s">
        <v>109</v>
      </c>
      <c r="K234" s="9" t="s">
        <v>108</v>
      </c>
      <c r="L234" s="9" t="s">
        <v>110</v>
      </c>
      <c r="M234" s="9" t="s">
        <v>2007</v>
      </c>
      <c r="N234" s="9" t="s">
        <v>112</v>
      </c>
      <c r="O234" s="60">
        <v>40728</v>
      </c>
      <c r="P234" s="9">
        <v>5</v>
      </c>
      <c r="Q234" s="9">
        <v>9</v>
      </c>
      <c r="R234" s="9">
        <v>0</v>
      </c>
      <c r="S234" s="9">
        <v>50</v>
      </c>
      <c r="T234" s="9"/>
      <c r="U234" s="9">
        <v>1136</v>
      </c>
      <c r="V234" s="9"/>
      <c r="W234" s="50"/>
      <c r="X234" s="9">
        <v>305982.90999999997</v>
      </c>
      <c r="Y234" s="40">
        <f t="shared" si="4"/>
        <v>290683.75999999995</v>
      </c>
      <c r="Z234" s="40">
        <v>15299.15</v>
      </c>
      <c r="AA234" s="9" t="s">
        <v>196</v>
      </c>
      <c r="AB234" s="9" t="s">
        <v>114</v>
      </c>
      <c r="AC234" s="9" t="s">
        <v>119</v>
      </c>
      <c r="AD234" s="3" t="s">
        <v>116</v>
      </c>
      <c r="AE234" s="9" t="s">
        <v>128</v>
      </c>
      <c r="AF234" s="3" t="s">
        <v>2008</v>
      </c>
      <c r="AG234" s="3" t="s">
        <v>2312</v>
      </c>
      <c r="AH234" s="9"/>
      <c r="AI234" s="9"/>
      <c r="AJ234" s="34">
        <v>44550</v>
      </c>
      <c r="AK234" s="3"/>
    </row>
    <row r="235" spans="1:37" s="15" customFormat="1" ht="48">
      <c r="A235" s="3">
        <v>233</v>
      </c>
      <c r="B235" s="1" t="s">
        <v>721</v>
      </c>
      <c r="C235" s="2" t="s">
        <v>722</v>
      </c>
      <c r="D235" s="5" t="s">
        <v>723</v>
      </c>
      <c r="E235" s="3" t="s">
        <v>4</v>
      </c>
      <c r="F235" s="10" t="s">
        <v>724</v>
      </c>
      <c r="G235" s="2" t="s">
        <v>660</v>
      </c>
      <c r="H235" s="9" t="s">
        <v>108</v>
      </c>
      <c r="I235" s="9" t="s">
        <v>99</v>
      </c>
      <c r="J235" s="9" t="s">
        <v>109</v>
      </c>
      <c r="K235" s="9" t="s">
        <v>108</v>
      </c>
      <c r="L235" s="9" t="s">
        <v>110</v>
      </c>
      <c r="M235" s="9" t="s">
        <v>2007</v>
      </c>
      <c r="N235" s="9" t="s">
        <v>112</v>
      </c>
      <c r="O235" s="60">
        <v>40661</v>
      </c>
      <c r="P235" s="9">
        <v>5</v>
      </c>
      <c r="Q235" s="9">
        <v>9</v>
      </c>
      <c r="R235" s="9">
        <v>0</v>
      </c>
      <c r="S235" s="9">
        <v>50</v>
      </c>
      <c r="T235" s="9"/>
      <c r="U235" s="9">
        <v>1800</v>
      </c>
      <c r="V235" s="9"/>
      <c r="W235" s="50"/>
      <c r="X235" s="9">
        <v>25641.03</v>
      </c>
      <c r="Y235" s="40">
        <f t="shared" si="4"/>
        <v>24358.98</v>
      </c>
      <c r="Z235" s="40">
        <v>1282.05</v>
      </c>
      <c r="AA235" s="9" t="s">
        <v>196</v>
      </c>
      <c r="AB235" s="9" t="s">
        <v>114</v>
      </c>
      <c r="AC235" s="9" t="s">
        <v>119</v>
      </c>
      <c r="AD235" s="3" t="s">
        <v>116</v>
      </c>
      <c r="AE235" s="9" t="s">
        <v>128</v>
      </c>
      <c r="AF235" s="3" t="s">
        <v>2008</v>
      </c>
      <c r="AG235" s="3" t="s">
        <v>2312</v>
      </c>
      <c r="AH235" s="9"/>
      <c r="AI235" s="9"/>
      <c r="AJ235" s="34">
        <v>44518</v>
      </c>
      <c r="AK235" s="3"/>
    </row>
    <row r="236" spans="1:37" s="15" customFormat="1" ht="12">
      <c r="A236" s="3">
        <v>234</v>
      </c>
      <c r="B236" s="1" t="s">
        <v>725</v>
      </c>
      <c r="C236" s="2" t="s">
        <v>726</v>
      </c>
      <c r="D236" s="2" t="s">
        <v>727</v>
      </c>
      <c r="E236" s="3" t="s">
        <v>4</v>
      </c>
      <c r="F236" s="10" t="s">
        <v>501</v>
      </c>
      <c r="G236" s="2" t="s">
        <v>660</v>
      </c>
      <c r="H236" s="9" t="s">
        <v>108</v>
      </c>
      <c r="I236" s="9" t="s">
        <v>99</v>
      </c>
      <c r="J236" s="9" t="s">
        <v>109</v>
      </c>
      <c r="K236" s="9" t="s">
        <v>108</v>
      </c>
      <c r="L236" s="9" t="s">
        <v>110</v>
      </c>
      <c r="M236" s="9" t="s">
        <v>2007</v>
      </c>
      <c r="N236" s="9" t="s">
        <v>112</v>
      </c>
      <c r="O236" s="60">
        <v>40316</v>
      </c>
      <c r="P236" s="9">
        <v>5</v>
      </c>
      <c r="Q236" s="9">
        <v>10</v>
      </c>
      <c r="R236" s="9">
        <v>0</v>
      </c>
      <c r="S236" s="9">
        <v>50</v>
      </c>
      <c r="T236" s="9"/>
      <c r="U236" s="9">
        <v>2304</v>
      </c>
      <c r="V236" s="9"/>
      <c r="W236" s="50"/>
      <c r="X236" s="9">
        <v>68376.070000000007</v>
      </c>
      <c r="Y236" s="40">
        <f t="shared" si="4"/>
        <v>64957.270000000004</v>
      </c>
      <c r="Z236" s="40">
        <v>3418.8</v>
      </c>
      <c r="AA236" s="9" t="s">
        <v>196</v>
      </c>
      <c r="AB236" s="9" t="s">
        <v>114</v>
      </c>
      <c r="AC236" s="9" t="s">
        <v>119</v>
      </c>
      <c r="AD236" s="3" t="s">
        <v>116</v>
      </c>
      <c r="AE236" s="9" t="s">
        <v>128</v>
      </c>
      <c r="AF236" s="3" t="s">
        <v>2008</v>
      </c>
      <c r="AG236" s="3" t="s">
        <v>2312</v>
      </c>
      <c r="AH236" s="9"/>
      <c r="AI236" s="9"/>
      <c r="AJ236" s="34">
        <v>44552</v>
      </c>
      <c r="AK236" s="3"/>
    </row>
    <row r="237" spans="1:37" s="15" customFormat="1" ht="12">
      <c r="A237" s="3">
        <v>235</v>
      </c>
      <c r="B237" s="1" t="s">
        <v>728</v>
      </c>
      <c r="C237" s="2" t="s">
        <v>729</v>
      </c>
      <c r="D237" s="19" t="s">
        <v>2353</v>
      </c>
      <c r="E237" s="3" t="s">
        <v>4</v>
      </c>
      <c r="F237" s="10" t="s">
        <v>730</v>
      </c>
      <c r="G237" s="2" t="s">
        <v>660</v>
      </c>
      <c r="H237" s="9" t="s">
        <v>108</v>
      </c>
      <c r="I237" s="9" t="s">
        <v>99</v>
      </c>
      <c r="J237" s="9" t="s">
        <v>109</v>
      </c>
      <c r="K237" s="9" t="s">
        <v>108</v>
      </c>
      <c r="L237" s="9" t="s">
        <v>110</v>
      </c>
      <c r="M237" s="9" t="s">
        <v>2007</v>
      </c>
      <c r="N237" s="9" t="s">
        <v>112</v>
      </c>
      <c r="O237" s="60">
        <v>41275</v>
      </c>
      <c r="P237" s="9">
        <v>5</v>
      </c>
      <c r="Q237" s="9">
        <v>7</v>
      </c>
      <c r="R237" s="9">
        <v>0</v>
      </c>
      <c r="S237" s="9">
        <v>50</v>
      </c>
      <c r="T237" s="9"/>
      <c r="U237" s="9">
        <v>3444</v>
      </c>
      <c r="V237" s="9"/>
      <c r="W237" s="50"/>
      <c r="X237" s="9">
        <v>34188.03</v>
      </c>
      <c r="Y237" s="40">
        <f t="shared" si="4"/>
        <v>32478.629999999997</v>
      </c>
      <c r="Z237" s="40">
        <v>1709.4</v>
      </c>
      <c r="AA237" s="9" t="s">
        <v>232</v>
      </c>
      <c r="AB237" s="9" t="s">
        <v>114</v>
      </c>
      <c r="AC237" s="9" t="s">
        <v>115</v>
      </c>
      <c r="AD237" s="3" t="s">
        <v>116</v>
      </c>
      <c r="AE237" s="9"/>
      <c r="AF237" s="3" t="s">
        <v>2008</v>
      </c>
      <c r="AG237" s="3" t="s">
        <v>2312</v>
      </c>
      <c r="AH237" s="9"/>
      <c r="AI237" s="9"/>
      <c r="AJ237" s="34">
        <v>44543</v>
      </c>
      <c r="AK237" s="3"/>
    </row>
    <row r="238" spans="1:37" s="15" customFormat="1" ht="48">
      <c r="A238" s="3">
        <v>236</v>
      </c>
      <c r="B238" s="1" t="s">
        <v>2354</v>
      </c>
      <c r="C238" s="2" t="s">
        <v>731</v>
      </c>
      <c r="D238" s="5" t="s">
        <v>2355</v>
      </c>
      <c r="E238" s="3" t="s">
        <v>4</v>
      </c>
      <c r="F238" s="10" t="s">
        <v>732</v>
      </c>
      <c r="G238" s="2" t="s">
        <v>733</v>
      </c>
      <c r="H238" s="9" t="s">
        <v>108</v>
      </c>
      <c r="I238" s="9" t="s">
        <v>99</v>
      </c>
      <c r="J238" s="9" t="s">
        <v>109</v>
      </c>
      <c r="K238" s="9" t="s">
        <v>108</v>
      </c>
      <c r="L238" s="9" t="s">
        <v>110</v>
      </c>
      <c r="M238" s="9" t="s">
        <v>2007</v>
      </c>
      <c r="N238" s="9" t="s">
        <v>112</v>
      </c>
      <c r="O238" s="60">
        <v>38883</v>
      </c>
      <c r="P238" s="9">
        <v>5</v>
      </c>
      <c r="Q238" s="9">
        <v>14</v>
      </c>
      <c r="R238" s="9">
        <v>0</v>
      </c>
      <c r="S238" s="9">
        <v>50</v>
      </c>
      <c r="T238" s="9"/>
      <c r="U238" s="9">
        <v>1840</v>
      </c>
      <c r="V238" s="9"/>
      <c r="W238" s="50"/>
      <c r="X238" s="9">
        <v>68376.070000000007</v>
      </c>
      <c r="Y238" s="40">
        <f t="shared" si="4"/>
        <v>64957.270000000004</v>
      </c>
      <c r="Z238" s="40">
        <v>3418.8</v>
      </c>
      <c r="AA238" s="9" t="s">
        <v>117</v>
      </c>
      <c r="AB238" s="9" t="s">
        <v>114</v>
      </c>
      <c r="AC238" s="9" t="s">
        <v>119</v>
      </c>
      <c r="AD238" s="3" t="s">
        <v>116</v>
      </c>
      <c r="AE238" s="9" t="s">
        <v>734</v>
      </c>
      <c r="AF238" s="3" t="s">
        <v>2008</v>
      </c>
      <c r="AG238" s="3" t="s">
        <v>2312</v>
      </c>
      <c r="AH238" s="9"/>
      <c r="AI238" s="9"/>
      <c r="AJ238" s="34">
        <v>44559</v>
      </c>
      <c r="AK238" s="3"/>
    </row>
    <row r="239" spans="1:37" s="15" customFormat="1" ht="12">
      <c r="A239" s="3">
        <v>237</v>
      </c>
      <c r="B239" s="1" t="s">
        <v>735</v>
      </c>
      <c r="C239" s="2" t="s">
        <v>736</v>
      </c>
      <c r="D239" s="2" t="s">
        <v>737</v>
      </c>
      <c r="E239" s="3" t="s">
        <v>4</v>
      </c>
      <c r="F239" s="10" t="s">
        <v>738</v>
      </c>
      <c r="G239" s="2" t="s">
        <v>660</v>
      </c>
      <c r="H239" s="9" t="s">
        <v>108</v>
      </c>
      <c r="I239" s="9" t="s">
        <v>99</v>
      </c>
      <c r="J239" s="9" t="s">
        <v>109</v>
      </c>
      <c r="K239" s="9" t="s">
        <v>108</v>
      </c>
      <c r="L239" s="9" t="s">
        <v>110</v>
      </c>
      <c r="M239" s="9" t="s">
        <v>2007</v>
      </c>
      <c r="N239" s="9" t="s">
        <v>112</v>
      </c>
      <c r="O239" s="60">
        <v>41506</v>
      </c>
      <c r="P239" s="9">
        <v>5</v>
      </c>
      <c r="Q239" s="9">
        <v>7</v>
      </c>
      <c r="R239" s="9">
        <v>0</v>
      </c>
      <c r="S239" s="9">
        <v>50</v>
      </c>
      <c r="T239" s="9"/>
      <c r="U239" s="9">
        <v>1630</v>
      </c>
      <c r="V239" s="9"/>
      <c r="W239" s="50"/>
      <c r="X239" s="9">
        <v>198147.78</v>
      </c>
      <c r="Y239" s="40">
        <f t="shared" si="4"/>
        <v>166279.01999999999</v>
      </c>
      <c r="Z239" s="40">
        <v>31868.76</v>
      </c>
      <c r="AA239" s="9" t="s">
        <v>127</v>
      </c>
      <c r="AB239" s="9" t="s">
        <v>114</v>
      </c>
      <c r="AC239" s="9" t="s">
        <v>115</v>
      </c>
      <c r="AD239" s="3" t="s">
        <v>116</v>
      </c>
      <c r="AE239" s="9"/>
      <c r="AF239" s="3" t="s">
        <v>2008</v>
      </c>
      <c r="AG239" s="3" t="s">
        <v>2312</v>
      </c>
      <c r="AH239" s="9"/>
      <c r="AI239" s="9"/>
      <c r="AJ239" s="34">
        <v>44543</v>
      </c>
      <c r="AK239" s="3"/>
    </row>
    <row r="240" spans="1:37" s="15" customFormat="1" ht="12">
      <c r="A240" s="3">
        <v>238</v>
      </c>
      <c r="B240" s="1" t="s">
        <v>2356</v>
      </c>
      <c r="C240" s="2" t="s">
        <v>739</v>
      </c>
      <c r="D240" s="2" t="s">
        <v>2357</v>
      </c>
      <c r="E240" s="3" t="s">
        <v>4</v>
      </c>
      <c r="F240" s="10" t="s">
        <v>740</v>
      </c>
      <c r="G240" s="2" t="s">
        <v>660</v>
      </c>
      <c r="H240" s="9" t="s">
        <v>108</v>
      </c>
      <c r="I240" s="9" t="s">
        <v>99</v>
      </c>
      <c r="J240" s="9" t="s">
        <v>109</v>
      </c>
      <c r="K240" s="9" t="s">
        <v>108</v>
      </c>
      <c r="L240" s="9" t="s">
        <v>110</v>
      </c>
      <c r="M240" s="9" t="s">
        <v>2007</v>
      </c>
      <c r="N240" s="9" t="s">
        <v>112</v>
      </c>
      <c r="O240" s="60">
        <v>40410</v>
      </c>
      <c r="P240" s="9">
        <v>5</v>
      </c>
      <c r="Q240" s="9">
        <v>10</v>
      </c>
      <c r="R240" s="9">
        <v>0</v>
      </c>
      <c r="S240" s="9">
        <v>50</v>
      </c>
      <c r="T240" s="9"/>
      <c r="U240" s="9" t="s">
        <v>130</v>
      </c>
      <c r="V240" s="9"/>
      <c r="W240" s="50"/>
      <c r="X240" s="9">
        <v>81279.66</v>
      </c>
      <c r="Y240" s="40">
        <f t="shared" si="4"/>
        <v>68207.290000000008</v>
      </c>
      <c r="Z240" s="40">
        <v>13072.37</v>
      </c>
      <c r="AA240" s="9" t="s">
        <v>127</v>
      </c>
      <c r="AB240" s="9" t="s">
        <v>114</v>
      </c>
      <c r="AC240" s="9" t="s">
        <v>119</v>
      </c>
      <c r="AD240" s="3" t="s">
        <v>116</v>
      </c>
      <c r="AE240" s="9" t="s">
        <v>734</v>
      </c>
      <c r="AF240" s="3" t="s">
        <v>2008</v>
      </c>
      <c r="AG240" s="3" t="s">
        <v>2312</v>
      </c>
      <c r="AH240" s="9"/>
      <c r="AI240" s="9"/>
      <c r="AJ240" s="34">
        <v>44539</v>
      </c>
      <c r="AK240" s="3"/>
    </row>
    <row r="241" spans="1:37" s="15" customFormat="1" ht="12">
      <c r="A241" s="3">
        <v>239</v>
      </c>
      <c r="B241" s="20" t="s">
        <v>2358</v>
      </c>
      <c r="C241" s="2" t="s">
        <v>741</v>
      </c>
      <c r="D241" s="2" t="s">
        <v>2359</v>
      </c>
      <c r="E241" s="3" t="s">
        <v>4</v>
      </c>
      <c r="F241" s="10" t="s">
        <v>435</v>
      </c>
      <c r="G241" s="2" t="s">
        <v>660</v>
      </c>
      <c r="H241" s="9" t="s">
        <v>108</v>
      </c>
      <c r="I241" s="9" t="s">
        <v>99</v>
      </c>
      <c r="J241" s="9" t="s">
        <v>109</v>
      </c>
      <c r="K241" s="9" t="s">
        <v>108</v>
      </c>
      <c r="L241" s="9" t="s">
        <v>110</v>
      </c>
      <c r="M241" s="9" t="s">
        <v>2007</v>
      </c>
      <c r="N241" s="9" t="s">
        <v>112</v>
      </c>
      <c r="O241" s="60">
        <v>39665</v>
      </c>
      <c r="P241" s="9">
        <v>5</v>
      </c>
      <c r="Q241" s="9">
        <v>12</v>
      </c>
      <c r="R241" s="9">
        <v>0</v>
      </c>
      <c r="S241" s="9">
        <v>50</v>
      </c>
      <c r="T241" s="9"/>
      <c r="U241" s="9" t="s">
        <v>130</v>
      </c>
      <c r="V241" s="9"/>
      <c r="W241" s="50"/>
      <c r="X241" s="9">
        <v>179487.18</v>
      </c>
      <c r="Y241" s="40">
        <f t="shared" si="4"/>
        <v>170512.82</v>
      </c>
      <c r="Z241" s="40">
        <v>8974.36</v>
      </c>
      <c r="AA241" s="9" t="s">
        <v>118</v>
      </c>
      <c r="AB241" s="9" t="s">
        <v>114</v>
      </c>
      <c r="AC241" s="9" t="s">
        <v>119</v>
      </c>
      <c r="AD241" s="3" t="s">
        <v>116</v>
      </c>
      <c r="AE241" s="9" t="s">
        <v>128</v>
      </c>
      <c r="AF241" s="3" t="s">
        <v>2008</v>
      </c>
      <c r="AG241" s="3" t="s">
        <v>2312</v>
      </c>
      <c r="AH241" s="9"/>
      <c r="AI241" s="9"/>
      <c r="AJ241" s="34">
        <v>44543</v>
      </c>
      <c r="AK241" s="3"/>
    </row>
    <row r="242" spans="1:37" s="15" customFormat="1" ht="12">
      <c r="A242" s="3">
        <v>240</v>
      </c>
      <c r="B242" s="1" t="s">
        <v>2360</v>
      </c>
      <c r="C242" s="2" t="s">
        <v>742</v>
      </c>
      <c r="D242" s="2" t="s">
        <v>2361</v>
      </c>
      <c r="E242" s="3" t="s">
        <v>4</v>
      </c>
      <c r="F242" s="10" t="s">
        <v>743</v>
      </c>
      <c r="G242" s="2" t="s">
        <v>660</v>
      </c>
      <c r="H242" s="9" t="s">
        <v>108</v>
      </c>
      <c r="I242" s="9" t="s">
        <v>99</v>
      </c>
      <c r="J242" s="9" t="s">
        <v>109</v>
      </c>
      <c r="K242" s="9" t="s">
        <v>108</v>
      </c>
      <c r="L242" s="9" t="s">
        <v>110</v>
      </c>
      <c r="M242" s="9" t="s">
        <v>2007</v>
      </c>
      <c r="N242" s="9" t="s">
        <v>112</v>
      </c>
      <c r="O242" s="60">
        <v>41290</v>
      </c>
      <c r="P242" s="9">
        <v>5</v>
      </c>
      <c r="Q242" s="9">
        <v>7</v>
      </c>
      <c r="R242" s="9">
        <v>0</v>
      </c>
      <c r="S242" s="9">
        <v>50</v>
      </c>
      <c r="T242" s="9"/>
      <c r="U242" s="9">
        <v>1310</v>
      </c>
      <c r="V242" s="9"/>
      <c r="W242" s="50"/>
      <c r="X242" s="9">
        <v>192443.43</v>
      </c>
      <c r="Y242" s="40">
        <f t="shared" si="4"/>
        <v>161492.06</v>
      </c>
      <c r="Z242" s="40">
        <v>30951.37</v>
      </c>
      <c r="AA242" s="9" t="s">
        <v>127</v>
      </c>
      <c r="AB242" s="9" t="s">
        <v>114</v>
      </c>
      <c r="AC242" s="9" t="s">
        <v>115</v>
      </c>
      <c r="AD242" s="3" t="s">
        <v>116</v>
      </c>
      <c r="AE242" s="9"/>
      <c r="AF242" s="3" t="s">
        <v>2008</v>
      </c>
      <c r="AG242" s="3" t="s">
        <v>2312</v>
      </c>
      <c r="AH242" s="9"/>
      <c r="AI242" s="9"/>
      <c r="AJ242" s="34">
        <v>44551</v>
      </c>
      <c r="AK242" s="3"/>
    </row>
    <row r="243" spans="1:37" s="15" customFormat="1" ht="12">
      <c r="A243" s="3">
        <v>241</v>
      </c>
      <c r="B243" s="20" t="s">
        <v>744</v>
      </c>
      <c r="C243" s="2" t="s">
        <v>745</v>
      </c>
      <c r="D243" s="2" t="s">
        <v>2362</v>
      </c>
      <c r="E243" s="3" t="s">
        <v>4</v>
      </c>
      <c r="F243" s="10" t="s">
        <v>746</v>
      </c>
      <c r="G243" s="2" t="s">
        <v>660</v>
      </c>
      <c r="H243" s="9" t="s">
        <v>108</v>
      </c>
      <c r="I243" s="9" t="s">
        <v>99</v>
      </c>
      <c r="J243" s="9" t="s">
        <v>109</v>
      </c>
      <c r="K243" s="9" t="s">
        <v>108</v>
      </c>
      <c r="L243" s="9" t="s">
        <v>110</v>
      </c>
      <c r="M243" s="9" t="s">
        <v>2007</v>
      </c>
      <c r="N243" s="9" t="s">
        <v>112</v>
      </c>
      <c r="O243" s="60">
        <v>42145</v>
      </c>
      <c r="P243" s="9">
        <v>5</v>
      </c>
      <c r="Q243" s="9">
        <v>5</v>
      </c>
      <c r="R243" s="9">
        <v>0</v>
      </c>
      <c r="S243" s="9">
        <v>80</v>
      </c>
      <c r="T243" s="9"/>
      <c r="U243" s="9" t="s">
        <v>130</v>
      </c>
      <c r="V243" s="9"/>
      <c r="W243" s="50"/>
      <c r="X243" s="9">
        <v>307692.31</v>
      </c>
      <c r="Y243" s="40">
        <f t="shared" si="4"/>
        <v>243589.5</v>
      </c>
      <c r="Z243" s="40">
        <v>64102.81</v>
      </c>
      <c r="AA243" s="9" t="s">
        <v>117</v>
      </c>
      <c r="AB243" s="9" t="s">
        <v>114</v>
      </c>
      <c r="AC243" s="9" t="s">
        <v>290</v>
      </c>
      <c r="AD243" s="3" t="s">
        <v>116</v>
      </c>
      <c r="AE243" s="9"/>
      <c r="AF243" s="3" t="s">
        <v>2008</v>
      </c>
      <c r="AG243" s="3" t="s">
        <v>2312</v>
      </c>
      <c r="AH243" s="9"/>
      <c r="AI243" s="9"/>
      <c r="AJ243" s="34">
        <v>44572</v>
      </c>
      <c r="AK243" s="3"/>
    </row>
    <row r="244" spans="1:37" s="15" customFormat="1" ht="12">
      <c r="A244" s="3">
        <v>242</v>
      </c>
      <c r="B244" s="1" t="s">
        <v>2363</v>
      </c>
      <c r="C244" s="2" t="s">
        <v>747</v>
      </c>
      <c r="D244" s="2" t="s">
        <v>2364</v>
      </c>
      <c r="E244" s="3" t="s">
        <v>4</v>
      </c>
      <c r="F244" s="10" t="s">
        <v>39</v>
      </c>
      <c r="G244" s="2" t="s">
        <v>660</v>
      </c>
      <c r="H244" s="9" t="s">
        <v>108</v>
      </c>
      <c r="I244" s="9" t="s">
        <v>99</v>
      </c>
      <c r="J244" s="9" t="s">
        <v>109</v>
      </c>
      <c r="K244" s="9" t="s">
        <v>108</v>
      </c>
      <c r="L244" s="9" t="s">
        <v>110</v>
      </c>
      <c r="M244" s="9" t="s">
        <v>2007</v>
      </c>
      <c r="N244" s="9" t="s">
        <v>112</v>
      </c>
      <c r="O244" s="60">
        <v>39448</v>
      </c>
      <c r="P244" s="9">
        <v>5</v>
      </c>
      <c r="Q244" s="9">
        <v>12</v>
      </c>
      <c r="R244" s="9">
        <v>0</v>
      </c>
      <c r="S244" s="9">
        <v>50</v>
      </c>
      <c r="T244" s="9"/>
      <c r="U244" s="9">
        <v>1216</v>
      </c>
      <c r="V244" s="9"/>
      <c r="W244" s="50"/>
      <c r="X244" s="9">
        <v>156410.26</v>
      </c>
      <c r="Y244" s="40">
        <f t="shared" si="4"/>
        <v>148589.75</v>
      </c>
      <c r="Z244" s="40">
        <v>7820.51</v>
      </c>
      <c r="AA244" s="9" t="s">
        <v>160</v>
      </c>
      <c r="AB244" s="9" t="s">
        <v>114</v>
      </c>
      <c r="AC244" s="9" t="s">
        <v>119</v>
      </c>
      <c r="AD244" s="3" t="s">
        <v>116</v>
      </c>
      <c r="AE244" s="9" t="s">
        <v>128</v>
      </c>
      <c r="AF244" s="3" t="s">
        <v>2008</v>
      </c>
      <c r="AG244" s="3" t="s">
        <v>2312</v>
      </c>
      <c r="AH244" s="9"/>
      <c r="AI244" s="9"/>
      <c r="AJ244" s="34">
        <v>44547</v>
      </c>
      <c r="AK244" s="3"/>
    </row>
    <row r="245" spans="1:37" s="15" customFormat="1" ht="12">
      <c r="A245" s="3">
        <v>243</v>
      </c>
      <c r="B245" s="20" t="s">
        <v>748</v>
      </c>
      <c r="C245" s="1" t="s">
        <v>749</v>
      </c>
      <c r="D245" s="2" t="s">
        <v>2365</v>
      </c>
      <c r="E245" s="3" t="s">
        <v>4</v>
      </c>
      <c r="F245" s="10" t="s">
        <v>750</v>
      </c>
      <c r="G245" s="2" t="s">
        <v>660</v>
      </c>
      <c r="H245" s="9" t="s">
        <v>108</v>
      </c>
      <c r="I245" s="9" t="s">
        <v>99</v>
      </c>
      <c r="J245" s="9" t="s">
        <v>109</v>
      </c>
      <c r="K245" s="9" t="s">
        <v>110</v>
      </c>
      <c r="L245" s="9" t="s">
        <v>110</v>
      </c>
      <c r="M245" s="9" t="s">
        <v>2007</v>
      </c>
      <c r="N245" s="9" t="s">
        <v>112</v>
      </c>
      <c r="O245" s="60">
        <v>39448</v>
      </c>
      <c r="P245" s="9">
        <v>5</v>
      </c>
      <c r="Q245" s="9">
        <v>12</v>
      </c>
      <c r="R245" s="9">
        <v>0</v>
      </c>
      <c r="S245" s="9">
        <v>50</v>
      </c>
      <c r="T245" s="9"/>
      <c r="U245" s="9">
        <v>1216</v>
      </c>
      <c r="V245" s="9"/>
      <c r="W245" s="50"/>
      <c r="X245" s="9">
        <v>158119.66</v>
      </c>
      <c r="Y245" s="40">
        <f t="shared" si="4"/>
        <v>150213.68</v>
      </c>
      <c r="Z245" s="40">
        <v>7905.98</v>
      </c>
      <c r="AA245" s="9" t="s">
        <v>160</v>
      </c>
      <c r="AB245" s="9" t="s">
        <v>114</v>
      </c>
      <c r="AC245" s="9" t="s">
        <v>119</v>
      </c>
      <c r="AD245" s="3" t="s">
        <v>116</v>
      </c>
      <c r="AE245" s="9" t="s">
        <v>128</v>
      </c>
      <c r="AF245" s="3" t="s">
        <v>2008</v>
      </c>
      <c r="AG245" s="3" t="s">
        <v>2312</v>
      </c>
      <c r="AH245" s="9"/>
      <c r="AI245" s="9"/>
      <c r="AJ245" s="34">
        <v>44540</v>
      </c>
      <c r="AK245" s="3"/>
    </row>
    <row r="246" spans="1:37" s="15" customFormat="1" ht="12">
      <c r="A246" s="3">
        <v>244</v>
      </c>
      <c r="B246" s="1" t="s">
        <v>751</v>
      </c>
      <c r="C246" s="2" t="s">
        <v>752</v>
      </c>
      <c r="D246" s="2" t="s">
        <v>2366</v>
      </c>
      <c r="E246" s="3" t="s">
        <v>4</v>
      </c>
      <c r="F246" s="10" t="s">
        <v>753</v>
      </c>
      <c r="G246" s="2" t="s">
        <v>660</v>
      </c>
      <c r="H246" s="9" t="s">
        <v>108</v>
      </c>
      <c r="I246" s="9" t="s">
        <v>99</v>
      </c>
      <c r="J246" s="9" t="s">
        <v>109</v>
      </c>
      <c r="K246" s="9" t="s">
        <v>108</v>
      </c>
      <c r="L246" s="9" t="s">
        <v>110</v>
      </c>
      <c r="M246" s="9" t="s">
        <v>2007</v>
      </c>
      <c r="N246" s="9" t="s">
        <v>112</v>
      </c>
      <c r="O246" s="60">
        <v>39632</v>
      </c>
      <c r="P246" s="9">
        <v>5</v>
      </c>
      <c r="Q246" s="9">
        <v>12</v>
      </c>
      <c r="R246" s="9">
        <v>0</v>
      </c>
      <c r="S246" s="9">
        <v>50</v>
      </c>
      <c r="T246" s="9"/>
      <c r="U246" s="9" t="s">
        <v>130</v>
      </c>
      <c r="V246" s="9"/>
      <c r="W246" s="50"/>
      <c r="X246" s="9">
        <v>173504.28</v>
      </c>
      <c r="Y246" s="40">
        <f t="shared" si="4"/>
        <v>164829.07</v>
      </c>
      <c r="Z246" s="40">
        <v>8675.2099999999991</v>
      </c>
      <c r="AA246" s="9" t="s">
        <v>117</v>
      </c>
      <c r="AB246" s="9" t="s">
        <v>114</v>
      </c>
      <c r="AC246" s="9" t="s">
        <v>119</v>
      </c>
      <c r="AD246" s="3" t="s">
        <v>116</v>
      </c>
      <c r="AE246" s="9" t="s">
        <v>128</v>
      </c>
      <c r="AF246" s="3" t="s">
        <v>2008</v>
      </c>
      <c r="AG246" s="3" t="s">
        <v>2312</v>
      </c>
      <c r="AH246" s="9"/>
      <c r="AI246" s="9"/>
      <c r="AJ246" s="34">
        <v>44550</v>
      </c>
      <c r="AK246" s="3"/>
    </row>
    <row r="247" spans="1:37" s="15" customFormat="1" ht="12">
      <c r="A247" s="3">
        <v>245</v>
      </c>
      <c r="B247" s="20" t="s">
        <v>754</v>
      </c>
      <c r="C247" s="1" t="s">
        <v>755</v>
      </c>
      <c r="D247" s="2" t="s">
        <v>2367</v>
      </c>
      <c r="E247" s="3" t="s">
        <v>4</v>
      </c>
      <c r="F247" s="10" t="s">
        <v>142</v>
      </c>
      <c r="G247" s="2" t="s">
        <v>660</v>
      </c>
      <c r="H247" s="9" t="s">
        <v>108</v>
      </c>
      <c r="I247" s="9" t="s">
        <v>99</v>
      </c>
      <c r="J247" s="9" t="s">
        <v>109</v>
      </c>
      <c r="K247" s="9" t="s">
        <v>110</v>
      </c>
      <c r="L247" s="9" t="s">
        <v>108</v>
      </c>
      <c r="M247" s="9" t="s">
        <v>2007</v>
      </c>
      <c r="N247" s="9" t="s">
        <v>112</v>
      </c>
      <c r="O247" s="60">
        <v>39448</v>
      </c>
      <c r="P247" s="9">
        <v>5</v>
      </c>
      <c r="Q247" s="9">
        <v>12</v>
      </c>
      <c r="R247" s="9">
        <v>0</v>
      </c>
      <c r="S247" s="9">
        <v>50</v>
      </c>
      <c r="T247" s="9"/>
      <c r="U247" s="9">
        <v>1252</v>
      </c>
      <c r="V247" s="9"/>
      <c r="W247" s="50"/>
      <c r="X247" s="9">
        <v>161538.46</v>
      </c>
      <c r="Y247" s="40">
        <f t="shared" si="4"/>
        <v>153461.53999999998</v>
      </c>
      <c r="Z247" s="40">
        <v>8076.92</v>
      </c>
      <c r="AA247" s="9" t="s">
        <v>160</v>
      </c>
      <c r="AB247" s="9" t="s">
        <v>114</v>
      </c>
      <c r="AC247" s="9" t="s">
        <v>119</v>
      </c>
      <c r="AD247" s="3" t="s">
        <v>116</v>
      </c>
      <c r="AE247" s="9" t="s">
        <v>128</v>
      </c>
      <c r="AF247" s="3" t="s">
        <v>2008</v>
      </c>
      <c r="AG247" s="3" t="s">
        <v>2312</v>
      </c>
      <c r="AH247" s="9"/>
      <c r="AI247" s="9"/>
      <c r="AJ247" s="34">
        <v>44515</v>
      </c>
      <c r="AK247" s="3"/>
    </row>
    <row r="248" spans="1:37" s="15" customFormat="1" ht="12">
      <c r="A248" s="3">
        <v>246</v>
      </c>
      <c r="B248" s="14" t="s">
        <v>756</v>
      </c>
      <c r="C248" s="2" t="s">
        <v>757</v>
      </c>
      <c r="D248" s="2" t="s">
        <v>2368</v>
      </c>
      <c r="E248" s="3" t="s">
        <v>4</v>
      </c>
      <c r="F248" s="10" t="s">
        <v>758</v>
      </c>
      <c r="G248" s="2" t="s">
        <v>660</v>
      </c>
      <c r="H248" s="9" t="s">
        <v>108</v>
      </c>
      <c r="I248" s="9" t="s">
        <v>99</v>
      </c>
      <c r="J248" s="9" t="s">
        <v>109</v>
      </c>
      <c r="K248" s="9" t="s">
        <v>110</v>
      </c>
      <c r="L248" s="9" t="s">
        <v>110</v>
      </c>
      <c r="M248" s="9" t="s">
        <v>2007</v>
      </c>
      <c r="N248" s="9" t="s">
        <v>112</v>
      </c>
      <c r="O248" s="60">
        <v>41678</v>
      </c>
      <c r="P248" s="9">
        <v>5</v>
      </c>
      <c r="Q248" s="9">
        <v>6</v>
      </c>
      <c r="R248" s="9">
        <v>0</v>
      </c>
      <c r="S248" s="9">
        <v>80</v>
      </c>
      <c r="T248" s="9"/>
      <c r="U248" s="9">
        <v>1338</v>
      </c>
      <c r="V248" s="9"/>
      <c r="W248" s="50"/>
      <c r="X248" s="9">
        <v>211616.29</v>
      </c>
      <c r="Y248" s="40">
        <f t="shared" si="4"/>
        <v>157477.73000000001</v>
      </c>
      <c r="Z248" s="40">
        <v>54138.559999999998</v>
      </c>
      <c r="AA248" s="9" t="s">
        <v>127</v>
      </c>
      <c r="AB248" s="9" t="s">
        <v>114</v>
      </c>
      <c r="AC248" s="9" t="s">
        <v>115</v>
      </c>
      <c r="AD248" s="3" t="s">
        <v>116</v>
      </c>
      <c r="AE248" s="9" t="s">
        <v>128</v>
      </c>
      <c r="AF248" s="3" t="s">
        <v>2008</v>
      </c>
      <c r="AG248" s="3" t="s">
        <v>2312</v>
      </c>
      <c r="AH248" s="9"/>
      <c r="AI248" s="9"/>
      <c r="AJ248" s="34">
        <v>44548</v>
      </c>
      <c r="AK248" s="3"/>
    </row>
    <row r="249" spans="1:37" s="15" customFormat="1" ht="12">
      <c r="A249" s="3">
        <v>247</v>
      </c>
      <c r="B249" s="20" t="s">
        <v>2369</v>
      </c>
      <c r="C249" s="8" t="s">
        <v>759</v>
      </c>
      <c r="D249" s="12" t="s">
        <v>2370</v>
      </c>
      <c r="E249" s="3" t="s">
        <v>4</v>
      </c>
      <c r="F249" s="10" t="s">
        <v>760</v>
      </c>
      <c r="G249" s="4" t="s">
        <v>660</v>
      </c>
      <c r="H249" s="9" t="s">
        <v>108</v>
      </c>
      <c r="I249" s="9" t="s">
        <v>99</v>
      </c>
      <c r="J249" s="9" t="s">
        <v>109</v>
      </c>
      <c r="K249" s="9" t="s">
        <v>110</v>
      </c>
      <c r="L249" s="9" t="s">
        <v>110</v>
      </c>
      <c r="M249" s="9" t="s">
        <v>2007</v>
      </c>
      <c r="N249" s="9" t="s">
        <v>112</v>
      </c>
      <c r="O249" s="60">
        <v>39448</v>
      </c>
      <c r="P249" s="9">
        <v>5</v>
      </c>
      <c r="Q249" s="9">
        <v>12</v>
      </c>
      <c r="R249" s="9">
        <v>0</v>
      </c>
      <c r="S249" s="9">
        <v>50</v>
      </c>
      <c r="T249" s="9"/>
      <c r="U249" s="9">
        <v>1350</v>
      </c>
      <c r="V249" s="9"/>
      <c r="W249" s="50"/>
      <c r="X249" s="9">
        <v>159829.06</v>
      </c>
      <c r="Y249" s="40">
        <f t="shared" si="4"/>
        <v>151837.60999999999</v>
      </c>
      <c r="Z249" s="40">
        <v>7991.45</v>
      </c>
      <c r="AA249" s="9" t="s">
        <v>160</v>
      </c>
      <c r="AB249" s="9" t="s">
        <v>114</v>
      </c>
      <c r="AC249" s="9" t="s">
        <v>119</v>
      </c>
      <c r="AD249" s="3" t="s">
        <v>116</v>
      </c>
      <c r="AE249" s="9" t="s">
        <v>128</v>
      </c>
      <c r="AF249" s="3" t="s">
        <v>2008</v>
      </c>
      <c r="AG249" s="3" t="s">
        <v>2312</v>
      </c>
      <c r="AH249" s="9"/>
      <c r="AI249" s="9"/>
      <c r="AJ249" s="34">
        <v>44559</v>
      </c>
      <c r="AK249" s="3"/>
    </row>
    <row r="250" spans="1:37" s="15" customFormat="1" ht="48">
      <c r="A250" s="3">
        <v>248</v>
      </c>
      <c r="B250" s="1" t="s">
        <v>761</v>
      </c>
      <c r="C250" s="4" t="s">
        <v>762</v>
      </c>
      <c r="D250" s="5" t="s">
        <v>2371</v>
      </c>
      <c r="E250" s="3" t="s">
        <v>4</v>
      </c>
      <c r="F250" s="10" t="s">
        <v>763</v>
      </c>
      <c r="G250" s="4" t="s">
        <v>660</v>
      </c>
      <c r="H250" s="9" t="s">
        <v>108</v>
      </c>
      <c r="I250" s="9" t="s">
        <v>99</v>
      </c>
      <c r="J250" s="9" t="s">
        <v>109</v>
      </c>
      <c r="K250" s="9" t="s">
        <v>110</v>
      </c>
      <c r="L250" s="9" t="s">
        <v>110</v>
      </c>
      <c r="M250" s="9" t="s">
        <v>2007</v>
      </c>
      <c r="N250" s="9" t="s">
        <v>112</v>
      </c>
      <c r="O250" s="60">
        <v>41448</v>
      </c>
      <c r="P250" s="9">
        <v>5</v>
      </c>
      <c r="Q250" s="9">
        <v>7</v>
      </c>
      <c r="R250" s="9">
        <v>0</v>
      </c>
      <c r="S250" s="9">
        <v>50</v>
      </c>
      <c r="T250" s="9"/>
      <c r="U250" s="9">
        <v>1394</v>
      </c>
      <c r="V250" s="9"/>
      <c r="W250" s="50"/>
      <c r="X250" s="9">
        <v>112077.2</v>
      </c>
      <c r="Y250" s="40">
        <f t="shared" si="4"/>
        <v>106473.34</v>
      </c>
      <c r="Z250" s="40">
        <v>5603.86</v>
      </c>
      <c r="AA250" s="9" t="s">
        <v>127</v>
      </c>
      <c r="AB250" s="9" t="s">
        <v>114</v>
      </c>
      <c r="AC250" s="9" t="s">
        <v>115</v>
      </c>
      <c r="AD250" s="3" t="s">
        <v>116</v>
      </c>
      <c r="AE250" s="9" t="s">
        <v>128</v>
      </c>
      <c r="AF250" s="3" t="s">
        <v>2008</v>
      </c>
      <c r="AG250" s="3" t="s">
        <v>2312</v>
      </c>
      <c r="AH250" s="9"/>
      <c r="AI250" s="9"/>
      <c r="AJ250" s="34">
        <v>44511</v>
      </c>
      <c r="AK250" s="3"/>
    </row>
    <row r="251" spans="1:37" s="15" customFormat="1" ht="24">
      <c r="A251" s="3">
        <v>249</v>
      </c>
      <c r="B251" s="1" t="s">
        <v>765</v>
      </c>
      <c r="C251" s="4" t="s">
        <v>766</v>
      </c>
      <c r="D251" s="5" t="s">
        <v>767</v>
      </c>
      <c r="E251" s="3" t="s">
        <v>4</v>
      </c>
      <c r="F251" s="3" t="s">
        <v>768</v>
      </c>
      <c r="G251" s="4" t="s">
        <v>660</v>
      </c>
      <c r="H251" s="9"/>
      <c r="I251" s="9"/>
      <c r="J251" s="9"/>
      <c r="K251" s="9"/>
      <c r="L251" s="9"/>
      <c r="M251" s="9" t="s">
        <v>2099</v>
      </c>
      <c r="N251" s="9" t="s">
        <v>112</v>
      </c>
      <c r="O251" s="60" t="s">
        <v>469</v>
      </c>
      <c r="P251" s="9">
        <v>5</v>
      </c>
      <c r="Q251" s="9">
        <v>7</v>
      </c>
      <c r="R251" s="9">
        <v>0</v>
      </c>
      <c r="S251" s="9">
        <v>50</v>
      </c>
      <c r="T251" s="9"/>
      <c r="U251" s="9"/>
      <c r="V251" s="9"/>
      <c r="W251" s="50"/>
      <c r="X251" s="9">
        <v>29914.53</v>
      </c>
      <c r="Y251" s="40">
        <f t="shared" si="4"/>
        <v>28418.799999999999</v>
      </c>
      <c r="Z251" s="40">
        <v>1495.73</v>
      </c>
      <c r="AA251" s="9" t="s">
        <v>232</v>
      </c>
      <c r="AB251" s="9" t="s">
        <v>114</v>
      </c>
      <c r="AC251" s="9" t="s">
        <v>115</v>
      </c>
      <c r="AD251" s="3" t="s">
        <v>116</v>
      </c>
      <c r="AE251" s="9"/>
      <c r="AF251" s="3" t="s">
        <v>2008</v>
      </c>
      <c r="AG251" s="3" t="s">
        <v>2312</v>
      </c>
      <c r="AH251" s="9"/>
      <c r="AI251" s="9"/>
      <c r="AJ251" s="34">
        <v>44524</v>
      </c>
      <c r="AK251" s="3"/>
    </row>
    <row r="252" spans="1:37" s="15" customFormat="1" ht="12">
      <c r="A252" s="3">
        <v>250</v>
      </c>
      <c r="B252" s="2" t="s">
        <v>769</v>
      </c>
      <c r="C252" s="2" t="s">
        <v>770</v>
      </c>
      <c r="D252" s="2" t="s">
        <v>714</v>
      </c>
      <c r="E252" s="3" t="s">
        <v>4</v>
      </c>
      <c r="F252" s="10" t="s">
        <v>484</v>
      </c>
      <c r="G252" s="6" t="s">
        <v>660</v>
      </c>
      <c r="H252" s="9"/>
      <c r="I252" s="9"/>
      <c r="J252" s="9"/>
      <c r="K252" s="9"/>
      <c r="L252" s="9"/>
      <c r="M252" s="9" t="s">
        <v>2099</v>
      </c>
      <c r="N252" s="9" t="s">
        <v>112</v>
      </c>
      <c r="O252" s="60">
        <v>40467</v>
      </c>
      <c r="P252" s="9">
        <v>5</v>
      </c>
      <c r="Q252" s="9">
        <v>10</v>
      </c>
      <c r="R252" s="9">
        <v>0</v>
      </c>
      <c r="S252" s="9">
        <v>50</v>
      </c>
      <c r="T252" s="9"/>
      <c r="U252" s="9"/>
      <c r="V252" s="9"/>
      <c r="W252" s="50"/>
      <c r="X252" s="9">
        <v>15384.62</v>
      </c>
      <c r="Y252" s="40">
        <f t="shared" si="4"/>
        <v>14615.390000000001</v>
      </c>
      <c r="Z252" s="40">
        <v>769.23</v>
      </c>
      <c r="AA252" s="9" t="s">
        <v>196</v>
      </c>
      <c r="AB252" s="9" t="s">
        <v>114</v>
      </c>
      <c r="AC252" s="9" t="s">
        <v>115</v>
      </c>
      <c r="AD252" s="3" t="s">
        <v>116</v>
      </c>
      <c r="AE252" s="9" t="s">
        <v>128</v>
      </c>
      <c r="AF252" s="3" t="s">
        <v>2008</v>
      </c>
      <c r="AG252" s="3" t="s">
        <v>2312</v>
      </c>
      <c r="AH252" s="9"/>
      <c r="AI252" s="9"/>
      <c r="AJ252" s="34">
        <v>44510</v>
      </c>
      <c r="AK252" s="3"/>
    </row>
    <row r="253" spans="1:37" s="15" customFormat="1" ht="12">
      <c r="A253" s="3">
        <v>251</v>
      </c>
      <c r="B253" s="1" t="s">
        <v>771</v>
      </c>
      <c r="C253" s="2" t="s">
        <v>772</v>
      </c>
      <c r="D253" s="2" t="s">
        <v>2372</v>
      </c>
      <c r="E253" s="3" t="s">
        <v>4</v>
      </c>
      <c r="F253" s="10" t="s">
        <v>773</v>
      </c>
      <c r="G253" s="2" t="s">
        <v>660</v>
      </c>
      <c r="H253" s="9" t="str">
        <f>VLOOKUP(B253,[1]采购中心!$C$1:$I$65536,7,0)</f>
        <v>否</v>
      </c>
      <c r="I253" s="9" t="str">
        <f>VLOOKUP(B253,[1]采购中心!$C$1:$J$65536,8,0)</f>
        <v>海外营销</v>
      </c>
      <c r="J253" s="9" t="str">
        <f>VLOOKUP(B253,[1]采购中心!$C$1:$K$65536,9,0)</f>
        <v>李景鹏</v>
      </c>
      <c r="K253" s="9"/>
      <c r="L253" s="9"/>
      <c r="M253" s="9" t="s">
        <v>2099</v>
      </c>
      <c r="N253" s="9" t="s">
        <v>112</v>
      </c>
      <c r="O253" s="60">
        <v>40467</v>
      </c>
      <c r="P253" s="9">
        <v>5</v>
      </c>
      <c r="Q253" s="9">
        <v>10</v>
      </c>
      <c r="R253" s="9">
        <v>0</v>
      </c>
      <c r="S253" s="9">
        <v>50</v>
      </c>
      <c r="T253" s="9"/>
      <c r="U253" s="9"/>
      <c r="V253" s="9"/>
      <c r="W253" s="50"/>
      <c r="X253" s="9">
        <v>22222.22</v>
      </c>
      <c r="Y253" s="40">
        <f t="shared" si="4"/>
        <v>21111.11</v>
      </c>
      <c r="Z253" s="40">
        <v>1111.1099999999999</v>
      </c>
      <c r="AA253" s="9" t="s">
        <v>118</v>
      </c>
      <c r="AB253" s="9" t="s">
        <v>114</v>
      </c>
      <c r="AC253" s="9" t="s">
        <v>115</v>
      </c>
      <c r="AD253" s="3" t="s">
        <v>116</v>
      </c>
      <c r="AE253" s="9"/>
      <c r="AF253" s="3" t="s">
        <v>2008</v>
      </c>
      <c r="AG253" s="3" t="s">
        <v>2312</v>
      </c>
      <c r="AH253" s="9"/>
      <c r="AI253" s="9"/>
      <c r="AJ253" s="34">
        <v>44511</v>
      </c>
      <c r="AK253" s="3"/>
    </row>
    <row r="254" spans="1:37" s="15" customFormat="1" ht="24">
      <c r="A254" s="3">
        <v>252</v>
      </c>
      <c r="B254" s="2" t="s">
        <v>774</v>
      </c>
      <c r="C254" s="2" t="s">
        <v>775</v>
      </c>
      <c r="D254" s="5" t="s">
        <v>2373</v>
      </c>
      <c r="E254" s="3" t="s">
        <v>4</v>
      </c>
      <c r="F254" s="10" t="s">
        <v>776</v>
      </c>
      <c r="G254" s="6" t="s">
        <v>660</v>
      </c>
      <c r="H254" s="9" t="str">
        <f>VLOOKUP(B254,[1]采购中心!$C$1:$I$65536,7,0)</f>
        <v>否</v>
      </c>
      <c r="I254" s="9" t="str">
        <f>VLOOKUP(B254,[1]采购中心!$C$1:$J$65536,8,0)</f>
        <v>海外营销</v>
      </c>
      <c r="J254" s="9" t="str">
        <f>VLOOKUP(B254,[1]采购中心!$C$1:$K$65536,9,0)</f>
        <v>李景鹏</v>
      </c>
      <c r="K254" s="9"/>
      <c r="L254" s="9"/>
      <c r="M254" s="9" t="s">
        <v>2099</v>
      </c>
      <c r="N254" s="9" t="s">
        <v>112</v>
      </c>
      <c r="O254" s="60">
        <v>39604</v>
      </c>
      <c r="P254" s="9">
        <v>5</v>
      </c>
      <c r="Q254" s="9">
        <v>12</v>
      </c>
      <c r="R254" s="9">
        <v>0</v>
      </c>
      <c r="S254" s="9">
        <v>50</v>
      </c>
      <c r="T254" s="9"/>
      <c r="U254" s="9"/>
      <c r="V254" s="9"/>
      <c r="W254" s="50"/>
      <c r="X254" s="9">
        <v>14836.78</v>
      </c>
      <c r="Y254" s="40">
        <f t="shared" si="4"/>
        <v>14094.94</v>
      </c>
      <c r="Z254" s="40">
        <v>741.84</v>
      </c>
      <c r="AA254" s="9" t="s">
        <v>252</v>
      </c>
      <c r="AB254" s="9" t="s">
        <v>114</v>
      </c>
      <c r="AC254" s="9" t="s">
        <v>119</v>
      </c>
      <c r="AD254" s="3" t="s">
        <v>116</v>
      </c>
      <c r="AE254" s="9" t="s">
        <v>128</v>
      </c>
      <c r="AF254" s="3" t="s">
        <v>2008</v>
      </c>
      <c r="AG254" s="3" t="s">
        <v>2312</v>
      </c>
      <c r="AH254" s="9"/>
      <c r="AI254" s="9"/>
      <c r="AJ254" s="34">
        <v>44515</v>
      </c>
      <c r="AK254" s="3"/>
    </row>
    <row r="255" spans="1:37" s="15" customFormat="1" ht="12">
      <c r="A255" s="3">
        <v>253</v>
      </c>
      <c r="B255" s="2" t="s">
        <v>777</v>
      </c>
      <c r="C255" s="2" t="s">
        <v>778</v>
      </c>
      <c r="D255" s="2" t="s">
        <v>2374</v>
      </c>
      <c r="E255" s="3" t="s">
        <v>4</v>
      </c>
      <c r="F255" s="10" t="s">
        <v>779</v>
      </c>
      <c r="G255" s="6" t="s">
        <v>660</v>
      </c>
      <c r="H255" s="9" t="str">
        <f>VLOOKUP(B255,[1]采购中心!$C$1:$I$65536,7,0)</f>
        <v>否</v>
      </c>
      <c r="I255" s="9" t="str">
        <f>VLOOKUP(B255,[1]采购中心!$C$1:$J$65536,8,0)</f>
        <v>海外营销</v>
      </c>
      <c r="J255" s="9" t="str">
        <f>VLOOKUP(B255,[1]采购中心!$C$1:$K$65536,9,0)</f>
        <v>李景鹏</v>
      </c>
      <c r="K255" s="9"/>
      <c r="L255" s="9"/>
      <c r="M255" s="9" t="s">
        <v>2099</v>
      </c>
      <c r="N255" s="9" t="s">
        <v>112</v>
      </c>
      <c r="O255" s="60">
        <v>39604</v>
      </c>
      <c r="P255" s="9">
        <v>5</v>
      </c>
      <c r="Q255" s="9">
        <v>12</v>
      </c>
      <c r="R255" s="9">
        <v>0</v>
      </c>
      <c r="S255" s="9">
        <v>50</v>
      </c>
      <c r="T255" s="9"/>
      <c r="U255" s="9"/>
      <c r="V255" s="9"/>
      <c r="W255" s="50"/>
      <c r="X255" s="9">
        <v>15671.18</v>
      </c>
      <c r="Y255" s="40">
        <f t="shared" si="4"/>
        <v>14887.62</v>
      </c>
      <c r="Z255" s="40">
        <v>783.56</v>
      </c>
      <c r="AA255" s="9" t="s">
        <v>252</v>
      </c>
      <c r="AB255" s="9" t="s">
        <v>114</v>
      </c>
      <c r="AC255" s="9" t="s">
        <v>119</v>
      </c>
      <c r="AD255" s="3" t="s">
        <v>116</v>
      </c>
      <c r="AE255" s="9" t="s">
        <v>128</v>
      </c>
      <c r="AF255" s="3" t="s">
        <v>2008</v>
      </c>
      <c r="AG255" s="3" t="s">
        <v>2312</v>
      </c>
      <c r="AH255" s="9"/>
      <c r="AI255" s="9"/>
      <c r="AJ255" s="34">
        <v>44510</v>
      </c>
      <c r="AK255" s="3"/>
    </row>
    <row r="256" spans="1:37" s="15" customFormat="1" ht="12">
      <c r="A256" s="3">
        <v>254</v>
      </c>
      <c r="B256" s="2" t="s">
        <v>780</v>
      </c>
      <c r="C256" s="2" t="s">
        <v>781</v>
      </c>
      <c r="D256" s="2" t="s">
        <v>2375</v>
      </c>
      <c r="E256" s="3" t="s">
        <v>4</v>
      </c>
      <c r="F256" s="10" t="s">
        <v>265</v>
      </c>
      <c r="G256" s="6" t="s">
        <v>660</v>
      </c>
      <c r="H256" s="9" t="str">
        <f>VLOOKUP(B256,[1]采购中心!$C$1:$I$65536,7,0)</f>
        <v>否</v>
      </c>
      <c r="I256" s="9" t="str">
        <f>VLOOKUP(B256,[1]采购中心!$C$1:$J$65536,8,0)</f>
        <v>海外营销</v>
      </c>
      <c r="J256" s="9" t="str">
        <f>VLOOKUP(B256,[1]采购中心!$C$1:$K$65536,9,0)</f>
        <v>李景鹏</v>
      </c>
      <c r="K256" s="9"/>
      <c r="L256" s="9"/>
      <c r="M256" s="9" t="s">
        <v>2099</v>
      </c>
      <c r="N256" s="9" t="s">
        <v>112</v>
      </c>
      <c r="O256" s="60">
        <v>40406</v>
      </c>
      <c r="P256" s="9">
        <v>5</v>
      </c>
      <c r="Q256" s="9">
        <v>10</v>
      </c>
      <c r="R256" s="9">
        <v>0</v>
      </c>
      <c r="S256" s="9">
        <v>50</v>
      </c>
      <c r="T256" s="9"/>
      <c r="U256" s="9"/>
      <c r="V256" s="9"/>
      <c r="W256" s="50"/>
      <c r="X256" s="9">
        <v>10232.549999999999</v>
      </c>
      <c r="Y256" s="40">
        <f t="shared" si="4"/>
        <v>9720.92</v>
      </c>
      <c r="Z256" s="40">
        <v>511.63</v>
      </c>
      <c r="AA256" s="9" t="s">
        <v>252</v>
      </c>
      <c r="AB256" s="9" t="s">
        <v>114</v>
      </c>
      <c r="AC256" s="9" t="s">
        <v>115</v>
      </c>
      <c r="AD256" s="3" t="s">
        <v>116</v>
      </c>
      <c r="AE256" s="9" t="s">
        <v>128</v>
      </c>
      <c r="AF256" s="3" t="s">
        <v>2008</v>
      </c>
      <c r="AG256" s="3" t="s">
        <v>2312</v>
      </c>
      <c r="AH256" s="9"/>
      <c r="AI256" s="9"/>
      <c r="AJ256" s="34">
        <v>44509</v>
      </c>
      <c r="AK256" s="3"/>
    </row>
    <row r="257" spans="1:37" s="15" customFormat="1" ht="12">
      <c r="A257" s="3">
        <v>255</v>
      </c>
      <c r="B257" s="1" t="s">
        <v>782</v>
      </c>
      <c r="C257" s="2" t="s">
        <v>783</v>
      </c>
      <c r="D257" s="2" t="s">
        <v>2376</v>
      </c>
      <c r="E257" s="3" t="s">
        <v>4</v>
      </c>
      <c r="F257" s="10" t="s">
        <v>784</v>
      </c>
      <c r="G257" s="6" t="s">
        <v>660</v>
      </c>
      <c r="H257" s="9"/>
      <c r="I257" s="9"/>
      <c r="J257" s="9"/>
      <c r="K257" s="9"/>
      <c r="L257" s="9"/>
      <c r="M257" s="9" t="s">
        <v>2099</v>
      </c>
      <c r="N257" s="9" t="s">
        <v>112</v>
      </c>
      <c r="O257" s="60">
        <v>40467</v>
      </c>
      <c r="P257" s="9">
        <v>5</v>
      </c>
      <c r="Q257" s="9">
        <v>10</v>
      </c>
      <c r="R257" s="9">
        <v>0</v>
      </c>
      <c r="S257" s="9">
        <v>50</v>
      </c>
      <c r="T257" s="9"/>
      <c r="U257" s="9"/>
      <c r="V257" s="9"/>
      <c r="W257" s="50"/>
      <c r="X257" s="9">
        <v>22222.22</v>
      </c>
      <c r="Y257" s="40">
        <f t="shared" si="4"/>
        <v>21111.11</v>
      </c>
      <c r="Z257" s="40">
        <v>1111.1099999999999</v>
      </c>
      <c r="AA257" s="9" t="s">
        <v>118</v>
      </c>
      <c r="AB257" s="9" t="s">
        <v>114</v>
      </c>
      <c r="AC257" s="9" t="s">
        <v>115</v>
      </c>
      <c r="AD257" s="3" t="s">
        <v>116</v>
      </c>
      <c r="AE257" s="9" t="s">
        <v>128</v>
      </c>
      <c r="AF257" s="3" t="s">
        <v>2008</v>
      </c>
      <c r="AG257" s="3" t="s">
        <v>2312</v>
      </c>
      <c r="AH257" s="9"/>
      <c r="AI257" s="9"/>
      <c r="AJ257" s="34">
        <v>44509</v>
      </c>
      <c r="AK257" s="3"/>
    </row>
    <row r="258" spans="1:37" s="15" customFormat="1" ht="12">
      <c r="A258" s="3">
        <v>256</v>
      </c>
      <c r="B258" s="1" t="s">
        <v>2377</v>
      </c>
      <c r="C258" s="2" t="s">
        <v>785</v>
      </c>
      <c r="D258" s="2" t="s">
        <v>2378</v>
      </c>
      <c r="E258" s="3" t="s">
        <v>4</v>
      </c>
      <c r="F258" s="10" t="s">
        <v>786</v>
      </c>
      <c r="G258" s="2" t="s">
        <v>787</v>
      </c>
      <c r="H258" s="9" t="s">
        <v>108</v>
      </c>
      <c r="I258" s="9" t="s">
        <v>99</v>
      </c>
      <c r="J258" s="9" t="s">
        <v>109</v>
      </c>
      <c r="K258" s="9" t="s">
        <v>108</v>
      </c>
      <c r="L258" s="9" t="s">
        <v>110</v>
      </c>
      <c r="M258" s="9" t="s">
        <v>2379</v>
      </c>
      <c r="N258" s="9" t="s">
        <v>112</v>
      </c>
      <c r="O258" s="60">
        <v>41852</v>
      </c>
      <c r="P258" s="9">
        <v>5</v>
      </c>
      <c r="Q258" s="9">
        <v>6</v>
      </c>
      <c r="R258" s="9">
        <v>0</v>
      </c>
      <c r="S258" s="9">
        <v>80</v>
      </c>
      <c r="T258" s="9"/>
      <c r="U258" s="9">
        <v>3200</v>
      </c>
      <c r="V258" s="9"/>
      <c r="W258" s="73"/>
      <c r="X258" s="9">
        <v>213675.2</v>
      </c>
      <c r="Y258" s="40">
        <f t="shared" si="4"/>
        <v>196225.02000000002</v>
      </c>
      <c r="Z258" s="40">
        <v>17450.18</v>
      </c>
      <c r="AA258" s="9" t="s">
        <v>113</v>
      </c>
      <c r="AB258" s="9" t="s">
        <v>114</v>
      </c>
      <c r="AC258" s="9" t="s">
        <v>115</v>
      </c>
      <c r="AD258" s="3" t="s">
        <v>116</v>
      </c>
      <c r="AE258" s="9"/>
      <c r="AF258" s="3" t="s">
        <v>2008</v>
      </c>
      <c r="AG258" s="3" t="s">
        <v>2380</v>
      </c>
      <c r="AH258" s="9"/>
      <c r="AI258" s="9"/>
      <c r="AJ258" s="34">
        <v>44570</v>
      </c>
      <c r="AK258" s="3"/>
    </row>
    <row r="259" spans="1:37" s="15" customFormat="1" ht="12">
      <c r="A259" s="3">
        <v>257</v>
      </c>
      <c r="B259" s="1" t="s">
        <v>2381</v>
      </c>
      <c r="C259" s="2" t="s">
        <v>788</v>
      </c>
      <c r="D259" s="2" t="s">
        <v>2382</v>
      </c>
      <c r="E259" s="3" t="s">
        <v>4</v>
      </c>
      <c r="F259" s="10" t="s">
        <v>789</v>
      </c>
      <c r="G259" s="2" t="s">
        <v>787</v>
      </c>
      <c r="H259" s="9" t="s">
        <v>108</v>
      </c>
      <c r="I259" s="9" t="s">
        <v>99</v>
      </c>
      <c r="J259" s="9" t="s">
        <v>109</v>
      </c>
      <c r="K259" s="9" t="s">
        <v>108</v>
      </c>
      <c r="L259" s="9" t="s">
        <v>110</v>
      </c>
      <c r="M259" s="9" t="s">
        <v>2379</v>
      </c>
      <c r="N259" s="9" t="s">
        <v>112</v>
      </c>
      <c r="O259" s="60">
        <v>41822</v>
      </c>
      <c r="P259" s="9">
        <v>5</v>
      </c>
      <c r="Q259" s="9">
        <v>6</v>
      </c>
      <c r="R259" s="9">
        <v>0</v>
      </c>
      <c r="S259" s="9">
        <v>80</v>
      </c>
      <c r="T259" s="9"/>
      <c r="U259" s="9" t="s">
        <v>130</v>
      </c>
      <c r="V259" s="9"/>
      <c r="W259" s="73"/>
      <c r="X259" s="9">
        <v>150347.35</v>
      </c>
      <c r="Y259" s="40">
        <f t="shared" si="4"/>
        <v>138069</v>
      </c>
      <c r="Z259" s="40">
        <v>12278.35</v>
      </c>
      <c r="AA259" s="9" t="s">
        <v>127</v>
      </c>
      <c r="AB259" s="9" t="s">
        <v>114</v>
      </c>
      <c r="AC259" s="9" t="s">
        <v>115</v>
      </c>
      <c r="AD259" s="3" t="s">
        <v>116</v>
      </c>
      <c r="AE259" s="9" t="s">
        <v>128</v>
      </c>
      <c r="AF259" s="3" t="s">
        <v>2008</v>
      </c>
      <c r="AG259" s="3" t="s">
        <v>2380</v>
      </c>
      <c r="AH259" s="9"/>
      <c r="AI259" s="9"/>
      <c r="AJ259" s="34">
        <v>44534</v>
      </c>
      <c r="AK259" s="3"/>
    </row>
    <row r="260" spans="1:37" s="15" customFormat="1" ht="24">
      <c r="A260" s="3">
        <v>258</v>
      </c>
      <c r="B260" s="1" t="s">
        <v>790</v>
      </c>
      <c r="C260" s="2" t="s">
        <v>791</v>
      </c>
      <c r="D260" s="5" t="s">
        <v>2383</v>
      </c>
      <c r="E260" s="3" t="s">
        <v>4</v>
      </c>
      <c r="F260" s="10" t="s">
        <v>792</v>
      </c>
      <c r="G260" s="2" t="s">
        <v>787</v>
      </c>
      <c r="H260" s="9" t="s">
        <v>108</v>
      </c>
      <c r="I260" s="9" t="s">
        <v>99</v>
      </c>
      <c r="J260" s="9" t="s">
        <v>109</v>
      </c>
      <c r="K260" s="9" t="s">
        <v>110</v>
      </c>
      <c r="L260" s="9" t="s">
        <v>110</v>
      </c>
      <c r="M260" s="9" t="s">
        <v>2379</v>
      </c>
      <c r="N260" s="9" t="s">
        <v>123</v>
      </c>
      <c r="O260" s="60">
        <v>41822</v>
      </c>
      <c r="P260" s="9">
        <v>5</v>
      </c>
      <c r="Q260" s="9">
        <v>6</v>
      </c>
      <c r="R260" s="9">
        <v>0</v>
      </c>
      <c r="S260" s="9">
        <v>80</v>
      </c>
      <c r="T260" s="9"/>
      <c r="U260" s="9" t="s">
        <v>130</v>
      </c>
      <c r="V260" s="9"/>
      <c r="W260" s="73"/>
      <c r="X260" s="9">
        <v>73220.91</v>
      </c>
      <c r="Y260" s="40">
        <f t="shared" si="4"/>
        <v>67241.14</v>
      </c>
      <c r="Z260" s="40">
        <v>5979.77</v>
      </c>
      <c r="AA260" s="9" t="s">
        <v>127</v>
      </c>
      <c r="AB260" s="9" t="s">
        <v>114</v>
      </c>
      <c r="AC260" s="9" t="s">
        <v>115</v>
      </c>
      <c r="AD260" s="3" t="s">
        <v>116</v>
      </c>
      <c r="AE260" s="9"/>
      <c r="AF260" s="3" t="s">
        <v>2008</v>
      </c>
      <c r="AG260" s="3" t="s">
        <v>2380</v>
      </c>
      <c r="AH260" s="9"/>
      <c r="AI260" s="9"/>
      <c r="AJ260" s="34">
        <v>44538</v>
      </c>
      <c r="AK260" s="3"/>
    </row>
    <row r="261" spans="1:37" s="15" customFormat="1" ht="12">
      <c r="A261" s="3">
        <v>259</v>
      </c>
      <c r="B261" s="1" t="s">
        <v>793</v>
      </c>
      <c r="C261" s="2" t="s">
        <v>794</v>
      </c>
      <c r="D261" s="2" t="s">
        <v>795</v>
      </c>
      <c r="E261" s="3" t="s">
        <v>4</v>
      </c>
      <c r="F261" s="10" t="s">
        <v>796</v>
      </c>
      <c r="G261" s="2" t="s">
        <v>787</v>
      </c>
      <c r="H261" s="9" t="s">
        <v>108</v>
      </c>
      <c r="I261" s="9" t="s">
        <v>99</v>
      </c>
      <c r="J261" s="9" t="s">
        <v>109</v>
      </c>
      <c r="K261" s="9" t="s">
        <v>110</v>
      </c>
      <c r="L261" s="9" t="s">
        <v>110</v>
      </c>
      <c r="M261" s="9" t="s">
        <v>2379</v>
      </c>
      <c r="N261" s="9" t="s">
        <v>112</v>
      </c>
      <c r="O261" s="60">
        <v>41568</v>
      </c>
      <c r="P261" s="9">
        <v>5</v>
      </c>
      <c r="Q261" s="9">
        <v>7</v>
      </c>
      <c r="R261" s="9">
        <v>0</v>
      </c>
      <c r="S261" s="9">
        <v>50</v>
      </c>
      <c r="T261" s="9"/>
      <c r="U261" s="9">
        <v>3304</v>
      </c>
      <c r="V261" s="9"/>
      <c r="W261" s="73"/>
      <c r="X261" s="9">
        <v>154759.74</v>
      </c>
      <c r="Y261" s="40">
        <f t="shared" si="4"/>
        <v>142120.88</v>
      </c>
      <c r="Z261" s="40">
        <v>12638.86</v>
      </c>
      <c r="AA261" s="9" t="s">
        <v>127</v>
      </c>
      <c r="AB261" s="9" t="s">
        <v>114</v>
      </c>
      <c r="AC261" s="9" t="s">
        <v>115</v>
      </c>
      <c r="AD261" s="3" t="s">
        <v>116</v>
      </c>
      <c r="AE261" s="9"/>
      <c r="AF261" s="3" t="s">
        <v>2008</v>
      </c>
      <c r="AG261" s="3" t="s">
        <v>2380</v>
      </c>
      <c r="AH261" s="9"/>
      <c r="AI261" s="9"/>
      <c r="AJ261" s="34">
        <v>44533</v>
      </c>
      <c r="AK261" s="3"/>
    </row>
    <row r="262" spans="1:37" s="15" customFormat="1" ht="12">
      <c r="A262" s="3">
        <v>260</v>
      </c>
      <c r="B262" s="1" t="s">
        <v>2384</v>
      </c>
      <c r="C262" s="2" t="s">
        <v>797</v>
      </c>
      <c r="D262" s="2" t="s">
        <v>2385</v>
      </c>
      <c r="E262" s="3" t="s">
        <v>4</v>
      </c>
      <c r="F262" s="10" t="s">
        <v>798</v>
      </c>
      <c r="G262" s="2" t="s">
        <v>787</v>
      </c>
      <c r="H262" s="9" t="s">
        <v>108</v>
      </c>
      <c r="I262" s="9" t="s">
        <v>99</v>
      </c>
      <c r="J262" s="9" t="s">
        <v>109</v>
      </c>
      <c r="K262" s="9" t="s">
        <v>110</v>
      </c>
      <c r="L262" s="9" t="s">
        <v>110</v>
      </c>
      <c r="M262" s="9" t="s">
        <v>2379</v>
      </c>
      <c r="N262" s="9" t="s">
        <v>112</v>
      </c>
      <c r="O262" s="60">
        <v>41822</v>
      </c>
      <c r="P262" s="9">
        <v>5</v>
      </c>
      <c r="Q262" s="9">
        <v>6</v>
      </c>
      <c r="R262" s="9">
        <v>0</v>
      </c>
      <c r="S262" s="9">
        <v>80</v>
      </c>
      <c r="T262" s="9"/>
      <c r="U262" s="9">
        <v>3160</v>
      </c>
      <c r="V262" s="9"/>
      <c r="W262" s="73"/>
      <c r="X262" s="9">
        <v>178696.08</v>
      </c>
      <c r="Y262" s="40">
        <f t="shared" si="4"/>
        <v>164102.29999999999</v>
      </c>
      <c r="Z262" s="40">
        <v>14593.78</v>
      </c>
      <c r="AA262" s="9" t="s">
        <v>127</v>
      </c>
      <c r="AB262" s="9" t="s">
        <v>114</v>
      </c>
      <c r="AC262" s="9" t="s">
        <v>115</v>
      </c>
      <c r="AD262" s="3" t="s">
        <v>116</v>
      </c>
      <c r="AE262" s="9" t="s">
        <v>128</v>
      </c>
      <c r="AF262" s="3" t="s">
        <v>2008</v>
      </c>
      <c r="AG262" s="3" t="s">
        <v>2380</v>
      </c>
      <c r="AH262" s="9"/>
      <c r="AI262" s="9"/>
      <c r="AJ262" s="34">
        <v>44534</v>
      </c>
      <c r="AK262" s="3"/>
    </row>
    <row r="263" spans="1:37" s="15" customFormat="1" ht="12">
      <c r="A263" s="3">
        <v>261</v>
      </c>
      <c r="B263" s="1" t="s">
        <v>799</v>
      </c>
      <c r="C263" s="2" t="s">
        <v>800</v>
      </c>
      <c r="D263" s="4" t="s">
        <v>2386</v>
      </c>
      <c r="E263" s="3" t="s">
        <v>4</v>
      </c>
      <c r="F263" s="10" t="s">
        <v>801</v>
      </c>
      <c r="G263" s="2" t="s">
        <v>787</v>
      </c>
      <c r="H263" s="9" t="s">
        <v>108</v>
      </c>
      <c r="I263" s="9" t="s">
        <v>99</v>
      </c>
      <c r="J263" s="9" t="s">
        <v>109</v>
      </c>
      <c r="K263" s="9" t="s">
        <v>108</v>
      </c>
      <c r="L263" s="9" t="s">
        <v>110</v>
      </c>
      <c r="M263" s="9" t="s">
        <v>2379</v>
      </c>
      <c r="N263" s="9" t="s">
        <v>123</v>
      </c>
      <c r="O263" s="60">
        <v>41822</v>
      </c>
      <c r="P263" s="9">
        <v>5</v>
      </c>
      <c r="Q263" s="9">
        <v>6</v>
      </c>
      <c r="R263" s="9">
        <v>0</v>
      </c>
      <c r="S263" s="9">
        <v>80</v>
      </c>
      <c r="T263" s="9"/>
      <c r="U263" s="9" t="s">
        <v>130</v>
      </c>
      <c r="V263" s="9"/>
      <c r="W263" s="73"/>
      <c r="X263" s="9">
        <v>111111.11</v>
      </c>
      <c r="Y263" s="40">
        <f t="shared" si="4"/>
        <v>77407.44</v>
      </c>
      <c r="Z263" s="40">
        <v>33703.67</v>
      </c>
      <c r="AA263" s="9" t="s">
        <v>118</v>
      </c>
      <c r="AB263" s="9" t="s">
        <v>114</v>
      </c>
      <c r="AC263" s="9" t="s">
        <v>115</v>
      </c>
      <c r="AD263" s="3" t="s">
        <v>116</v>
      </c>
      <c r="AE263" s="9"/>
      <c r="AF263" s="3" t="s">
        <v>2008</v>
      </c>
      <c r="AG263" s="3" t="s">
        <v>2380</v>
      </c>
      <c r="AH263" s="9"/>
      <c r="AI263" s="9"/>
      <c r="AJ263" s="34">
        <v>44551</v>
      </c>
      <c r="AK263" s="3"/>
    </row>
    <row r="264" spans="1:37" s="15" customFormat="1" ht="12">
      <c r="A264" s="3">
        <v>262</v>
      </c>
      <c r="B264" s="1" t="s">
        <v>802</v>
      </c>
      <c r="C264" s="4" t="s">
        <v>803</v>
      </c>
      <c r="D264" s="4" t="s">
        <v>2387</v>
      </c>
      <c r="E264" s="3" t="s">
        <v>4</v>
      </c>
      <c r="F264" s="3" t="s">
        <v>804</v>
      </c>
      <c r="G264" s="4" t="s">
        <v>787</v>
      </c>
      <c r="H264" s="9" t="s">
        <v>108</v>
      </c>
      <c r="I264" s="9" t="s">
        <v>99</v>
      </c>
      <c r="J264" s="9" t="s">
        <v>109</v>
      </c>
      <c r="K264" s="9" t="s">
        <v>110</v>
      </c>
      <c r="L264" s="9" t="s">
        <v>110</v>
      </c>
      <c r="M264" s="9" t="s">
        <v>2379</v>
      </c>
      <c r="N264" s="9" t="s">
        <v>112</v>
      </c>
      <c r="O264" s="60">
        <v>41822</v>
      </c>
      <c r="P264" s="9">
        <v>5</v>
      </c>
      <c r="Q264" s="9">
        <v>6</v>
      </c>
      <c r="R264" s="9">
        <v>0</v>
      </c>
      <c r="S264" s="9">
        <v>80</v>
      </c>
      <c r="T264" s="9"/>
      <c r="U264" s="9">
        <v>0</v>
      </c>
      <c r="V264" s="9"/>
      <c r="W264" s="73"/>
      <c r="X264" s="9">
        <v>213675.21</v>
      </c>
      <c r="Y264" s="40">
        <f t="shared" si="4"/>
        <v>98112.51</v>
      </c>
      <c r="Z264" s="40">
        <v>115562.7</v>
      </c>
      <c r="AA264" s="9" t="s">
        <v>669</v>
      </c>
      <c r="AB264" s="9" t="s">
        <v>114</v>
      </c>
      <c r="AC264" s="9" t="s">
        <v>290</v>
      </c>
      <c r="AD264" s="3" t="s">
        <v>116</v>
      </c>
      <c r="AE264" s="9"/>
      <c r="AF264" s="3" t="s">
        <v>2008</v>
      </c>
      <c r="AG264" s="3" t="s">
        <v>2380</v>
      </c>
      <c r="AH264" s="9"/>
      <c r="AI264" s="9"/>
      <c r="AJ264" s="34">
        <v>44571</v>
      </c>
      <c r="AK264" s="3"/>
    </row>
    <row r="265" spans="1:37" s="15" customFormat="1" ht="12">
      <c r="A265" s="3">
        <v>263</v>
      </c>
      <c r="B265" s="1" t="s">
        <v>805</v>
      </c>
      <c r="C265" s="4" t="s">
        <v>806</v>
      </c>
      <c r="D265" s="4" t="s">
        <v>2388</v>
      </c>
      <c r="E265" s="3" t="s">
        <v>4</v>
      </c>
      <c r="F265" s="3" t="s">
        <v>807</v>
      </c>
      <c r="G265" s="4" t="s">
        <v>787</v>
      </c>
      <c r="H265" s="9" t="s">
        <v>108</v>
      </c>
      <c r="I265" s="9" t="s">
        <v>99</v>
      </c>
      <c r="J265" s="9" t="s">
        <v>109</v>
      </c>
      <c r="K265" s="9" t="s">
        <v>108</v>
      </c>
      <c r="L265" s="9" t="s">
        <v>110</v>
      </c>
      <c r="M265" s="9" t="s">
        <v>2379</v>
      </c>
      <c r="N265" s="9" t="s">
        <v>123</v>
      </c>
      <c r="O265" s="60">
        <v>41822</v>
      </c>
      <c r="P265" s="9">
        <v>5</v>
      </c>
      <c r="Q265" s="9">
        <v>6</v>
      </c>
      <c r="R265" s="9">
        <v>0</v>
      </c>
      <c r="S265" s="9">
        <v>80</v>
      </c>
      <c r="T265" s="9"/>
      <c r="U265" s="9" t="s">
        <v>130</v>
      </c>
      <c r="V265" s="9"/>
      <c r="W265" s="73"/>
      <c r="X265" s="9">
        <v>59829.06</v>
      </c>
      <c r="Y265" s="40">
        <f t="shared" si="4"/>
        <v>43575.34</v>
      </c>
      <c r="Z265" s="40">
        <v>16253.72</v>
      </c>
      <c r="AA265" s="9" t="s">
        <v>113</v>
      </c>
      <c r="AB265" s="9" t="s">
        <v>114</v>
      </c>
      <c r="AC265" s="9" t="s">
        <v>2389</v>
      </c>
      <c r="AD265" s="3" t="s">
        <v>116</v>
      </c>
      <c r="AE265" s="9" t="s">
        <v>2390</v>
      </c>
      <c r="AF265" s="3" t="s">
        <v>2008</v>
      </c>
      <c r="AG265" s="3" t="s">
        <v>2380</v>
      </c>
      <c r="AH265" s="9"/>
      <c r="AI265" s="9"/>
      <c r="AJ265" s="34">
        <v>44557</v>
      </c>
      <c r="AK265" s="3"/>
    </row>
    <row r="266" spans="1:37" s="15" customFormat="1" ht="12">
      <c r="A266" s="3">
        <v>264</v>
      </c>
      <c r="B266" s="1" t="s">
        <v>2391</v>
      </c>
      <c r="C266" s="2" t="s">
        <v>808</v>
      </c>
      <c r="D266" s="22" t="s">
        <v>809</v>
      </c>
      <c r="E266" s="3" t="s">
        <v>4</v>
      </c>
      <c r="F266" s="10" t="s">
        <v>810</v>
      </c>
      <c r="G266" s="2" t="s">
        <v>6</v>
      </c>
      <c r="H266" s="9" t="s">
        <v>108</v>
      </c>
      <c r="I266" s="9" t="s">
        <v>99</v>
      </c>
      <c r="J266" s="9" t="s">
        <v>109</v>
      </c>
      <c r="K266" s="9" t="s">
        <v>108</v>
      </c>
      <c r="L266" s="9" t="s">
        <v>130</v>
      </c>
      <c r="M266" s="9" t="s">
        <v>2007</v>
      </c>
      <c r="N266" s="9" t="s">
        <v>811</v>
      </c>
      <c r="O266" s="60">
        <v>40912</v>
      </c>
      <c r="P266" s="9">
        <v>5</v>
      </c>
      <c r="Q266" s="9">
        <v>8</v>
      </c>
      <c r="R266" s="9">
        <v>0</v>
      </c>
      <c r="S266" s="9">
        <v>50</v>
      </c>
      <c r="T266" s="9"/>
      <c r="U266" s="9">
        <v>5702</v>
      </c>
      <c r="V266" s="9"/>
      <c r="W266" s="73"/>
      <c r="X266" s="9">
        <v>3700</v>
      </c>
      <c r="Y266" s="40">
        <f t="shared" si="4"/>
        <v>3515</v>
      </c>
      <c r="Z266" s="40">
        <v>185</v>
      </c>
      <c r="AA266" s="9" t="s">
        <v>127</v>
      </c>
      <c r="AB266" s="9" t="s">
        <v>114</v>
      </c>
      <c r="AC266" s="9" t="s">
        <v>115</v>
      </c>
      <c r="AD266" s="3" t="s">
        <v>116</v>
      </c>
      <c r="AE266" s="9"/>
      <c r="AF266" s="3" t="s">
        <v>2008</v>
      </c>
      <c r="AG266" s="3" t="s">
        <v>2392</v>
      </c>
      <c r="AH266" s="9"/>
      <c r="AI266" s="3"/>
      <c r="AJ266" s="34">
        <v>44565</v>
      </c>
      <c r="AK266" s="3"/>
    </row>
    <row r="267" spans="1:37" s="15" customFormat="1" ht="12">
      <c r="A267" s="3">
        <v>265</v>
      </c>
      <c r="B267" s="1" t="s">
        <v>2393</v>
      </c>
      <c r="C267" s="2" t="s">
        <v>812</v>
      </c>
      <c r="D267" s="2">
        <v>394100005</v>
      </c>
      <c r="E267" s="3" t="s">
        <v>4</v>
      </c>
      <c r="F267" s="10" t="s">
        <v>813</v>
      </c>
      <c r="G267" s="2" t="s">
        <v>6</v>
      </c>
      <c r="H267" s="9" t="s">
        <v>108</v>
      </c>
      <c r="I267" s="9" t="s">
        <v>99</v>
      </c>
      <c r="J267" s="9" t="s">
        <v>109</v>
      </c>
      <c r="K267" s="9" t="s">
        <v>108</v>
      </c>
      <c r="L267" s="9" t="s">
        <v>130</v>
      </c>
      <c r="M267" s="9" t="s">
        <v>2007</v>
      </c>
      <c r="N267" s="9" t="s">
        <v>811</v>
      </c>
      <c r="O267" s="60">
        <v>38955</v>
      </c>
      <c r="P267" s="9">
        <v>5</v>
      </c>
      <c r="Q267" s="9">
        <v>14</v>
      </c>
      <c r="R267" s="9">
        <v>0</v>
      </c>
      <c r="S267" s="9">
        <v>50</v>
      </c>
      <c r="T267" s="9"/>
      <c r="U267" s="9">
        <v>7200</v>
      </c>
      <c r="V267" s="9"/>
      <c r="W267" s="73"/>
      <c r="X267" s="9">
        <v>10000</v>
      </c>
      <c r="Y267" s="40">
        <f t="shared" si="4"/>
        <v>9500</v>
      </c>
      <c r="Z267" s="40">
        <v>500</v>
      </c>
      <c r="AA267" s="9" t="s">
        <v>127</v>
      </c>
      <c r="AB267" s="9" t="s">
        <v>114</v>
      </c>
      <c r="AC267" s="9" t="s">
        <v>119</v>
      </c>
      <c r="AD267" s="3" t="s">
        <v>116</v>
      </c>
      <c r="AE267" s="9" t="s">
        <v>128</v>
      </c>
      <c r="AF267" s="3" t="s">
        <v>2008</v>
      </c>
      <c r="AG267" s="3" t="s">
        <v>2394</v>
      </c>
      <c r="AH267" s="4"/>
      <c r="AI267" s="3" t="s">
        <v>2395</v>
      </c>
      <c r="AJ267" s="34">
        <v>44523</v>
      </c>
      <c r="AK267" s="3"/>
    </row>
    <row r="268" spans="1:37" s="15" customFormat="1" ht="12.75" customHeight="1">
      <c r="A268" s="3">
        <v>266</v>
      </c>
      <c r="B268" s="1" t="s">
        <v>814</v>
      </c>
      <c r="C268" s="2" t="s">
        <v>815</v>
      </c>
      <c r="D268" s="2">
        <v>394100002</v>
      </c>
      <c r="E268" s="3" t="s">
        <v>4</v>
      </c>
      <c r="F268" s="10" t="s">
        <v>816</v>
      </c>
      <c r="G268" s="2" t="s">
        <v>6</v>
      </c>
      <c r="H268" s="9"/>
      <c r="I268" s="9"/>
      <c r="J268" s="9"/>
      <c r="K268" s="9"/>
      <c r="L268" s="9"/>
      <c r="M268" s="9" t="s">
        <v>2396</v>
      </c>
      <c r="N268" s="9" t="s">
        <v>811</v>
      </c>
      <c r="O268" s="60">
        <v>38955</v>
      </c>
      <c r="P268" s="9">
        <v>5</v>
      </c>
      <c r="Q268" s="9">
        <v>14</v>
      </c>
      <c r="R268" s="9">
        <v>0</v>
      </c>
      <c r="S268" s="9">
        <v>50</v>
      </c>
      <c r="T268" s="9"/>
      <c r="U268" s="9"/>
      <c r="V268" s="9"/>
      <c r="W268" s="73"/>
      <c r="X268" s="9">
        <v>13000</v>
      </c>
      <c r="Y268" s="40">
        <f t="shared" si="4"/>
        <v>12350</v>
      </c>
      <c r="Z268" s="40">
        <v>650</v>
      </c>
      <c r="AA268" s="9" t="s">
        <v>817</v>
      </c>
      <c r="AB268" s="9" t="s">
        <v>114</v>
      </c>
      <c r="AC268" s="9" t="s">
        <v>119</v>
      </c>
      <c r="AD268" s="3" t="s">
        <v>116</v>
      </c>
      <c r="AE268" s="9" t="s">
        <v>128</v>
      </c>
      <c r="AF268" s="3" t="s">
        <v>2008</v>
      </c>
      <c r="AG268" s="3" t="s">
        <v>2394</v>
      </c>
      <c r="AH268" s="4"/>
      <c r="AI268" s="3" t="s">
        <v>2397</v>
      </c>
      <c r="AJ268" s="34">
        <v>44511</v>
      </c>
      <c r="AK268" s="3"/>
    </row>
    <row r="269" spans="1:37" s="15" customFormat="1" ht="12">
      <c r="A269" s="3">
        <v>267</v>
      </c>
      <c r="B269" s="8" t="s">
        <v>2398</v>
      </c>
      <c r="C269" s="2" t="s">
        <v>818</v>
      </c>
      <c r="D269" s="4" t="s">
        <v>2399</v>
      </c>
      <c r="E269" s="3" t="s">
        <v>4</v>
      </c>
      <c r="F269" s="3" t="s">
        <v>2400</v>
      </c>
      <c r="G269" s="2" t="s">
        <v>6</v>
      </c>
      <c r="H269" s="9" t="s">
        <v>108</v>
      </c>
      <c r="I269" s="9" t="s">
        <v>99</v>
      </c>
      <c r="J269" s="9" t="s">
        <v>109</v>
      </c>
      <c r="K269" s="9" t="s">
        <v>108</v>
      </c>
      <c r="L269" s="9" t="s">
        <v>110</v>
      </c>
      <c r="M269" s="9" t="s">
        <v>2007</v>
      </c>
      <c r="N269" s="9" t="s">
        <v>811</v>
      </c>
      <c r="O269" s="60">
        <v>40544</v>
      </c>
      <c r="P269" s="9">
        <v>5</v>
      </c>
      <c r="Q269" s="9">
        <v>9</v>
      </c>
      <c r="R269" s="9">
        <v>0</v>
      </c>
      <c r="S269" s="9">
        <v>50</v>
      </c>
      <c r="T269" s="9"/>
      <c r="U269" s="9">
        <v>1500</v>
      </c>
      <c r="V269" s="9"/>
      <c r="W269" s="73"/>
      <c r="X269" s="9">
        <v>83760.679999999993</v>
      </c>
      <c r="Y269" s="40">
        <f t="shared" si="4"/>
        <v>79572.649999999994</v>
      </c>
      <c r="Z269" s="40">
        <v>4188.03</v>
      </c>
      <c r="AA269" s="9" t="s">
        <v>118</v>
      </c>
      <c r="AB269" s="9" t="s">
        <v>114</v>
      </c>
      <c r="AC269" s="9" t="s">
        <v>119</v>
      </c>
      <c r="AD269" s="3" t="s">
        <v>116</v>
      </c>
      <c r="AE269" s="9" t="s">
        <v>734</v>
      </c>
      <c r="AF269" s="3" t="s">
        <v>2008</v>
      </c>
      <c r="AG269" s="3" t="s">
        <v>2401</v>
      </c>
      <c r="AH269" s="9"/>
      <c r="AI269" s="9" t="s">
        <v>2402</v>
      </c>
      <c r="AJ269" s="34">
        <v>44520</v>
      </c>
      <c r="AK269" s="3"/>
    </row>
    <row r="270" spans="1:37" s="15" customFormat="1" ht="12">
      <c r="A270" s="3">
        <v>268</v>
      </c>
      <c r="B270" s="1" t="s">
        <v>2403</v>
      </c>
      <c r="C270" s="2" t="s">
        <v>819</v>
      </c>
      <c r="D270" s="21" t="s">
        <v>2404</v>
      </c>
      <c r="E270" s="3" t="s">
        <v>4</v>
      </c>
      <c r="F270" s="10" t="s">
        <v>820</v>
      </c>
      <c r="G270" s="2" t="s">
        <v>6</v>
      </c>
      <c r="H270" s="9" t="s">
        <v>108</v>
      </c>
      <c r="I270" s="9" t="s">
        <v>99</v>
      </c>
      <c r="J270" s="9" t="s">
        <v>109</v>
      </c>
      <c r="K270" s="9" t="s">
        <v>108</v>
      </c>
      <c r="L270" s="9" t="s">
        <v>130</v>
      </c>
      <c r="M270" s="9" t="s">
        <v>2007</v>
      </c>
      <c r="N270" s="9" t="s">
        <v>811</v>
      </c>
      <c r="O270" s="60">
        <v>38957</v>
      </c>
      <c r="P270" s="9">
        <v>5</v>
      </c>
      <c r="Q270" s="9">
        <v>14</v>
      </c>
      <c r="R270" s="9">
        <v>0</v>
      </c>
      <c r="S270" s="9">
        <v>50</v>
      </c>
      <c r="T270" s="9"/>
      <c r="U270" s="9" t="s">
        <v>130</v>
      </c>
      <c r="V270" s="9"/>
      <c r="W270" s="73"/>
      <c r="X270" s="9">
        <v>3515.27</v>
      </c>
      <c r="Y270" s="40">
        <f t="shared" si="4"/>
        <v>3339.51</v>
      </c>
      <c r="Z270" s="40">
        <v>175.76</v>
      </c>
      <c r="AA270" s="9" t="s">
        <v>127</v>
      </c>
      <c r="AB270" s="9" t="s">
        <v>114</v>
      </c>
      <c r="AC270" s="9" t="s">
        <v>115</v>
      </c>
      <c r="AD270" s="3" t="s">
        <v>116</v>
      </c>
      <c r="AE270" s="9" t="s">
        <v>128</v>
      </c>
      <c r="AF270" s="3" t="s">
        <v>2008</v>
      </c>
      <c r="AG270" s="3" t="s">
        <v>2394</v>
      </c>
      <c r="AH270" s="9"/>
      <c r="AI270" s="3" t="s">
        <v>2405</v>
      </c>
      <c r="AJ270" s="34">
        <v>44520</v>
      </c>
      <c r="AK270" s="3"/>
    </row>
    <row r="271" spans="1:37" s="15" customFormat="1" ht="36">
      <c r="A271" s="3">
        <v>269</v>
      </c>
      <c r="B271" s="1" t="s">
        <v>821</v>
      </c>
      <c r="C271" s="4" t="s">
        <v>822</v>
      </c>
      <c r="D271" s="4" t="s">
        <v>823</v>
      </c>
      <c r="E271" s="3" t="s">
        <v>4</v>
      </c>
      <c r="F271" s="24" t="s">
        <v>824</v>
      </c>
      <c r="G271" s="4" t="s">
        <v>6</v>
      </c>
      <c r="H271" s="9" t="s">
        <v>108</v>
      </c>
      <c r="I271" s="9" t="s">
        <v>99</v>
      </c>
      <c r="J271" s="9" t="s">
        <v>764</v>
      </c>
      <c r="K271" s="9" t="s">
        <v>130</v>
      </c>
      <c r="L271" s="9" t="s">
        <v>110</v>
      </c>
      <c r="M271" s="9" t="s">
        <v>2396</v>
      </c>
      <c r="N271" s="9" t="s">
        <v>112</v>
      </c>
      <c r="O271" s="60">
        <v>42509</v>
      </c>
      <c r="P271" s="9">
        <v>5</v>
      </c>
      <c r="Q271" s="9">
        <v>4</v>
      </c>
      <c r="R271" s="9">
        <v>1</v>
      </c>
      <c r="S271" s="9">
        <v>80</v>
      </c>
      <c r="T271" s="9"/>
      <c r="U271" s="9" t="s">
        <v>130</v>
      </c>
      <c r="V271" s="9"/>
      <c r="W271" s="73"/>
      <c r="X271" s="9">
        <v>67153.490000000005</v>
      </c>
      <c r="Y271" s="40">
        <f t="shared" ref="Y271:Y334" si="5">X271-Z271</f>
        <v>39340.62000000001</v>
      </c>
      <c r="Z271" s="40">
        <v>27812.87</v>
      </c>
      <c r="AA271" s="9" t="s">
        <v>127</v>
      </c>
      <c r="AB271" s="9" t="s">
        <v>114</v>
      </c>
      <c r="AC271" s="9" t="s">
        <v>290</v>
      </c>
      <c r="AD271" s="3" t="s">
        <v>116</v>
      </c>
      <c r="AE271" s="9"/>
      <c r="AF271" s="3" t="s">
        <v>2008</v>
      </c>
      <c r="AG271" s="3" t="s">
        <v>2406</v>
      </c>
      <c r="AH271" s="9"/>
      <c r="AI271" s="3"/>
      <c r="AJ271" s="34">
        <v>44536</v>
      </c>
      <c r="AK271" s="3"/>
    </row>
    <row r="272" spans="1:37" s="15" customFormat="1" ht="12">
      <c r="A272" s="3">
        <v>270</v>
      </c>
      <c r="B272" s="1" t="s">
        <v>825</v>
      </c>
      <c r="C272" s="2" t="s">
        <v>826</v>
      </c>
      <c r="D272" s="4" t="s">
        <v>827</v>
      </c>
      <c r="E272" s="3" t="s">
        <v>4</v>
      </c>
      <c r="F272" s="10" t="s">
        <v>828</v>
      </c>
      <c r="G272" s="2" t="s">
        <v>6</v>
      </c>
      <c r="H272" s="9" t="str">
        <f>VLOOKUP(B272,[1]采购中心!$C$1:$I$65536,7,0)</f>
        <v>否</v>
      </c>
      <c r="I272" s="9" t="str">
        <f>VLOOKUP(B272,[1]采购中心!$C$1:$J$65536,8,0)</f>
        <v>海外营销</v>
      </c>
      <c r="J272" s="9" t="str">
        <f>VLOOKUP(B272,[1]采购中心!$C$1:$K$65536,9,0)</f>
        <v>李景鹏</v>
      </c>
      <c r="K272" s="9"/>
      <c r="L272" s="9"/>
      <c r="M272" s="9" t="s">
        <v>2396</v>
      </c>
      <c r="N272" s="9" t="s">
        <v>811</v>
      </c>
      <c r="O272" s="60">
        <v>40112</v>
      </c>
      <c r="P272" s="9">
        <v>5</v>
      </c>
      <c r="Q272" s="9">
        <v>11</v>
      </c>
      <c r="R272" s="9">
        <v>0</v>
      </c>
      <c r="S272" s="9">
        <v>50</v>
      </c>
      <c r="T272" s="9"/>
      <c r="U272" s="9"/>
      <c r="V272" s="9"/>
      <c r="W272" s="73"/>
      <c r="X272" s="9">
        <v>43711.43</v>
      </c>
      <c r="Y272" s="40">
        <f t="shared" si="5"/>
        <v>41525.86</v>
      </c>
      <c r="Z272" s="40">
        <v>2185.5700000000002</v>
      </c>
      <c r="AA272" s="9" t="s">
        <v>252</v>
      </c>
      <c r="AB272" s="9" t="s">
        <v>114</v>
      </c>
      <c r="AC272" s="9" t="s">
        <v>119</v>
      </c>
      <c r="AD272" s="3" t="s">
        <v>116</v>
      </c>
      <c r="AE272" s="9" t="s">
        <v>734</v>
      </c>
      <c r="AF272" s="3" t="s">
        <v>2008</v>
      </c>
      <c r="AG272" s="3" t="s">
        <v>2407</v>
      </c>
      <c r="AH272" s="9"/>
      <c r="AI272" s="3"/>
      <c r="AJ272" s="34">
        <v>44561</v>
      </c>
      <c r="AK272" s="3"/>
    </row>
    <row r="273" spans="1:37" s="15" customFormat="1" ht="12">
      <c r="A273" s="3">
        <v>271</v>
      </c>
      <c r="B273" s="2" t="s">
        <v>829</v>
      </c>
      <c r="C273" s="2" t="s">
        <v>2408</v>
      </c>
      <c r="D273" s="4" t="s">
        <v>830</v>
      </c>
      <c r="E273" s="3" t="s">
        <v>4</v>
      </c>
      <c r="F273" s="10" t="s">
        <v>831</v>
      </c>
      <c r="G273" s="2" t="s">
        <v>6</v>
      </c>
      <c r="H273" s="9" t="str">
        <f>VLOOKUP(B273,[1]采购中心!$C$1:$I$65536,7,0)</f>
        <v>否</v>
      </c>
      <c r="I273" s="9" t="str">
        <f>VLOOKUP(B273,[1]采购中心!$C$1:$J$65536,8,0)</f>
        <v>海外营销</v>
      </c>
      <c r="J273" s="9" t="str">
        <f>VLOOKUP(B273,[1]采购中心!$C$1:$K$65536,9,0)</f>
        <v>李景鹏</v>
      </c>
      <c r="K273" s="9"/>
      <c r="L273" s="9"/>
      <c r="M273" s="9" t="s">
        <v>2396</v>
      </c>
      <c r="N273" s="9" t="s">
        <v>811</v>
      </c>
      <c r="O273" s="60">
        <v>40112</v>
      </c>
      <c r="P273" s="9">
        <v>5</v>
      </c>
      <c r="Q273" s="9">
        <v>11</v>
      </c>
      <c r="R273" s="9">
        <v>0</v>
      </c>
      <c r="S273" s="9">
        <v>50</v>
      </c>
      <c r="T273" s="9"/>
      <c r="U273" s="9"/>
      <c r="V273" s="9"/>
      <c r="W273" s="73"/>
      <c r="X273" s="9">
        <v>26645.74</v>
      </c>
      <c r="Y273" s="40">
        <f t="shared" si="5"/>
        <v>25313.45</v>
      </c>
      <c r="Z273" s="40">
        <v>1332.29</v>
      </c>
      <c r="AA273" s="9" t="s">
        <v>252</v>
      </c>
      <c r="AB273" s="9" t="s">
        <v>114</v>
      </c>
      <c r="AC273" s="9" t="s">
        <v>119</v>
      </c>
      <c r="AD273" s="3" t="s">
        <v>116</v>
      </c>
      <c r="AE273" s="9" t="s">
        <v>734</v>
      </c>
      <c r="AF273" s="3" t="s">
        <v>2008</v>
      </c>
      <c r="AG273" s="3" t="s">
        <v>2407</v>
      </c>
      <c r="AH273" s="9"/>
      <c r="AI273" s="3"/>
      <c r="AJ273" s="34">
        <v>44560</v>
      </c>
      <c r="AK273" s="3"/>
    </row>
    <row r="274" spans="1:37" s="15" customFormat="1" ht="12">
      <c r="A274" s="3">
        <v>272</v>
      </c>
      <c r="B274" s="1" t="s">
        <v>1914</v>
      </c>
      <c r="C274" s="4" t="s">
        <v>832</v>
      </c>
      <c r="D274" s="22" t="s">
        <v>1915</v>
      </c>
      <c r="E274" s="3" t="s">
        <v>4</v>
      </c>
      <c r="F274" s="3" t="s">
        <v>833</v>
      </c>
      <c r="G274" s="4" t="s">
        <v>6</v>
      </c>
      <c r="H274" s="9" t="str">
        <f>VLOOKUP(B274,[1]采购中心!$C$1:$I$65536,7,0)</f>
        <v>否</v>
      </c>
      <c r="I274" s="9" t="str">
        <f>VLOOKUP(B274,[1]采购中心!$C$1:$J$65536,8,0)</f>
        <v>海外营销</v>
      </c>
      <c r="J274" s="9" t="str">
        <f>VLOOKUP(B274,[1]采购中心!$C$1:$K$65536,9,0)</f>
        <v>李景鹏</v>
      </c>
      <c r="K274" s="9"/>
      <c r="L274" s="9"/>
      <c r="M274" s="9" t="s">
        <v>111</v>
      </c>
      <c r="N274" s="9" t="s">
        <v>811</v>
      </c>
      <c r="O274" s="60">
        <v>39674</v>
      </c>
      <c r="P274" s="9">
        <v>5</v>
      </c>
      <c r="Q274" s="9">
        <v>12</v>
      </c>
      <c r="R274" s="9">
        <v>0</v>
      </c>
      <c r="S274" s="9">
        <v>50</v>
      </c>
      <c r="T274" s="9"/>
      <c r="U274" s="9"/>
      <c r="V274" s="9"/>
      <c r="W274" s="73"/>
      <c r="X274" s="9">
        <v>19342.53</v>
      </c>
      <c r="Y274" s="40">
        <f t="shared" si="5"/>
        <v>18375.399999999998</v>
      </c>
      <c r="Z274" s="40">
        <v>967.13</v>
      </c>
      <c r="AA274" s="9" t="s">
        <v>252</v>
      </c>
      <c r="AB274" s="9" t="s">
        <v>114</v>
      </c>
      <c r="AC274" s="9" t="s">
        <v>119</v>
      </c>
      <c r="AD274" s="3" t="s">
        <v>116</v>
      </c>
      <c r="AE274" s="9" t="s">
        <v>734</v>
      </c>
      <c r="AF274" s="3" t="s">
        <v>2008</v>
      </c>
      <c r="AG274" s="3" t="s">
        <v>2409</v>
      </c>
      <c r="AH274" s="9"/>
      <c r="AI274" s="9"/>
      <c r="AJ274" s="34">
        <v>44511</v>
      </c>
      <c r="AK274" s="3"/>
    </row>
    <row r="275" spans="1:37" s="15" customFormat="1" ht="12">
      <c r="A275" s="3">
        <v>273</v>
      </c>
      <c r="B275" s="1" t="s">
        <v>834</v>
      </c>
      <c r="C275" s="4" t="s">
        <v>835</v>
      </c>
      <c r="D275" s="22" t="s">
        <v>2410</v>
      </c>
      <c r="E275" s="3" t="s">
        <v>4</v>
      </c>
      <c r="F275" s="71" t="s">
        <v>2411</v>
      </c>
      <c r="G275" s="4" t="s">
        <v>6</v>
      </c>
      <c r="H275" s="9" t="str">
        <f>VLOOKUP(B275,[1]采购中心!$C$1:$I$65536,7,0)</f>
        <v>否</v>
      </c>
      <c r="I275" s="9" t="str">
        <f>VLOOKUP(B275,[1]采购中心!$C$1:$J$65536,8,0)</f>
        <v>海外营销</v>
      </c>
      <c r="J275" s="9" t="str">
        <f>VLOOKUP(B275,[1]采购中心!$C$1:$K$65536,9,0)</f>
        <v>李景鹏</v>
      </c>
      <c r="K275" s="9"/>
      <c r="L275" s="9"/>
      <c r="M275" s="9" t="s">
        <v>2396</v>
      </c>
      <c r="N275" s="9" t="s">
        <v>811</v>
      </c>
      <c r="O275" s="60">
        <v>39674</v>
      </c>
      <c r="P275" s="9">
        <v>5</v>
      </c>
      <c r="Q275" s="9">
        <v>12</v>
      </c>
      <c r="R275" s="9">
        <v>0</v>
      </c>
      <c r="S275" s="9">
        <v>50</v>
      </c>
      <c r="T275" s="9"/>
      <c r="U275" s="9"/>
      <c r="V275" s="9"/>
      <c r="W275" s="73"/>
      <c r="X275" s="9">
        <v>33280.410000000003</v>
      </c>
      <c r="Y275" s="40">
        <f t="shared" si="5"/>
        <v>31616.390000000003</v>
      </c>
      <c r="Z275" s="40">
        <v>1664.02</v>
      </c>
      <c r="AA275" s="9" t="s">
        <v>252</v>
      </c>
      <c r="AB275" s="9" t="s">
        <v>114</v>
      </c>
      <c r="AC275" s="9" t="s">
        <v>119</v>
      </c>
      <c r="AD275" s="3" t="s">
        <v>116</v>
      </c>
      <c r="AE275" s="9" t="s">
        <v>734</v>
      </c>
      <c r="AF275" s="3" t="s">
        <v>2008</v>
      </c>
      <c r="AG275" s="3" t="s">
        <v>2409</v>
      </c>
      <c r="AH275" s="9"/>
      <c r="AI275" s="3" t="s">
        <v>2412</v>
      </c>
      <c r="AJ275" s="34">
        <v>44512</v>
      </c>
      <c r="AK275" s="3"/>
    </row>
    <row r="276" spans="1:37" s="15" customFormat="1" ht="12">
      <c r="A276" s="3">
        <v>274</v>
      </c>
      <c r="B276" s="1" t="s">
        <v>836</v>
      </c>
      <c r="C276" s="2" t="s">
        <v>837</v>
      </c>
      <c r="D276" s="4" t="s">
        <v>838</v>
      </c>
      <c r="E276" s="3" t="s">
        <v>4</v>
      </c>
      <c r="F276" s="10" t="s">
        <v>839</v>
      </c>
      <c r="G276" s="2" t="s">
        <v>6</v>
      </c>
      <c r="H276" s="9" t="str">
        <f>VLOOKUP(B276,[1]采购中心!$C$1:$I$65536,7,0)</f>
        <v>否</v>
      </c>
      <c r="I276" s="9" t="str">
        <f>VLOOKUP(B276,[1]采购中心!$C$1:$J$65536,8,0)</f>
        <v>海外营销</v>
      </c>
      <c r="J276" s="9" t="str">
        <f>VLOOKUP(B276,[1]采购中心!$C$1:$K$65536,9,0)</f>
        <v>李景鹏</v>
      </c>
      <c r="K276" s="9"/>
      <c r="L276" s="9"/>
      <c r="M276" s="9" t="s">
        <v>2396</v>
      </c>
      <c r="N276" s="9" t="s">
        <v>811</v>
      </c>
      <c r="O276" s="60">
        <v>39674</v>
      </c>
      <c r="P276" s="9">
        <v>5</v>
      </c>
      <c r="Q276" s="9">
        <v>12</v>
      </c>
      <c r="R276" s="9">
        <v>0</v>
      </c>
      <c r="S276" s="9">
        <v>50</v>
      </c>
      <c r="T276" s="9"/>
      <c r="U276" s="9"/>
      <c r="V276" s="9"/>
      <c r="W276" s="73"/>
      <c r="X276" s="9">
        <v>9649.5400000000009</v>
      </c>
      <c r="Y276" s="40">
        <f t="shared" si="5"/>
        <v>9167.0600000000013</v>
      </c>
      <c r="Z276" s="40">
        <v>482.48</v>
      </c>
      <c r="AA276" s="9" t="s">
        <v>252</v>
      </c>
      <c r="AB276" s="9" t="s">
        <v>114</v>
      </c>
      <c r="AC276" s="9" t="s">
        <v>119</v>
      </c>
      <c r="AD276" s="3" t="s">
        <v>116</v>
      </c>
      <c r="AE276" s="9" t="s">
        <v>734</v>
      </c>
      <c r="AF276" s="3" t="s">
        <v>2008</v>
      </c>
      <c r="AG276" s="3" t="s">
        <v>2409</v>
      </c>
      <c r="AH276" s="9"/>
      <c r="AI276" s="9"/>
      <c r="AJ276" s="34">
        <v>44511</v>
      </c>
      <c r="AK276" s="3"/>
    </row>
    <row r="277" spans="1:37" s="15" customFormat="1" ht="12">
      <c r="A277" s="3">
        <v>275</v>
      </c>
      <c r="B277" s="1" t="s">
        <v>840</v>
      </c>
      <c r="C277" s="2" t="s">
        <v>841</v>
      </c>
      <c r="D277" s="21" t="s">
        <v>2413</v>
      </c>
      <c r="E277" s="3" t="s">
        <v>4</v>
      </c>
      <c r="F277" s="10" t="s">
        <v>842</v>
      </c>
      <c r="G277" s="2" t="s">
        <v>6</v>
      </c>
      <c r="H277" s="9" t="str">
        <f>VLOOKUP(B277,[1]采购中心!$C$1:$I$65536,7,0)</f>
        <v>否</v>
      </c>
      <c r="I277" s="9" t="str">
        <f>VLOOKUP(B277,[1]采购中心!$C$1:$J$65536,8,0)</f>
        <v>海外营销</v>
      </c>
      <c r="J277" s="9" t="str">
        <f>VLOOKUP(B277,[1]采购中心!$C$1:$K$65536,9,0)</f>
        <v>李景鹏</v>
      </c>
      <c r="K277" s="9"/>
      <c r="L277" s="9"/>
      <c r="M277" s="9" t="s">
        <v>2396</v>
      </c>
      <c r="N277" s="9" t="s">
        <v>811</v>
      </c>
      <c r="O277" s="60">
        <v>39728</v>
      </c>
      <c r="P277" s="9">
        <v>5</v>
      </c>
      <c r="Q277" s="9">
        <v>12</v>
      </c>
      <c r="R277" s="9">
        <v>0</v>
      </c>
      <c r="S277" s="9">
        <v>50</v>
      </c>
      <c r="T277" s="9"/>
      <c r="U277" s="9"/>
      <c r="V277" s="9"/>
      <c r="W277" s="73"/>
      <c r="X277" s="9">
        <v>11271.74</v>
      </c>
      <c r="Y277" s="40">
        <f t="shared" si="5"/>
        <v>10708.15</v>
      </c>
      <c r="Z277" s="40">
        <v>563.59</v>
      </c>
      <c r="AA277" s="9" t="s">
        <v>252</v>
      </c>
      <c r="AB277" s="9" t="s">
        <v>114</v>
      </c>
      <c r="AC277" s="9" t="s">
        <v>119</v>
      </c>
      <c r="AD277" s="3" t="s">
        <v>116</v>
      </c>
      <c r="AE277" s="9" t="s">
        <v>734</v>
      </c>
      <c r="AF277" s="3" t="s">
        <v>2008</v>
      </c>
      <c r="AG277" s="3" t="s">
        <v>2406</v>
      </c>
      <c r="AH277" s="9"/>
      <c r="AI277" s="9"/>
      <c r="AJ277" s="34">
        <v>44512</v>
      </c>
      <c r="AK277" s="3"/>
    </row>
    <row r="278" spans="1:37" s="15" customFormat="1" ht="12">
      <c r="A278" s="3">
        <v>276</v>
      </c>
      <c r="B278" s="1" t="s">
        <v>843</v>
      </c>
      <c r="C278" s="2" t="s">
        <v>844</v>
      </c>
      <c r="D278" s="4" t="s">
        <v>845</v>
      </c>
      <c r="E278" s="3" t="s">
        <v>4</v>
      </c>
      <c r="F278" s="10" t="s">
        <v>846</v>
      </c>
      <c r="G278" s="2" t="s">
        <v>6</v>
      </c>
      <c r="H278" s="9" t="str">
        <f>VLOOKUP(B278,[1]采购中心!$C$1:$I$65536,7,0)</f>
        <v>是</v>
      </c>
      <c r="I278" s="9" t="str">
        <f>VLOOKUP(B278,[1]采购中心!$C$1:$J$65536,8,0)</f>
        <v>海外营销</v>
      </c>
      <c r="J278" s="9" t="str">
        <f>VLOOKUP(B278,[1]采购中心!$C$1:$K$65536,9,0)</f>
        <v>李景鹏</v>
      </c>
      <c r="K278" s="9"/>
      <c r="L278" s="9"/>
      <c r="M278" s="9" t="s">
        <v>2396</v>
      </c>
      <c r="N278" s="9" t="s">
        <v>811</v>
      </c>
      <c r="O278" s="60">
        <v>39728</v>
      </c>
      <c r="P278" s="9">
        <v>5</v>
      </c>
      <c r="Q278" s="9">
        <v>12</v>
      </c>
      <c r="R278" s="9">
        <v>0</v>
      </c>
      <c r="S278" s="9">
        <v>50</v>
      </c>
      <c r="T278" s="9"/>
      <c r="U278" s="9"/>
      <c r="V278" s="9"/>
      <c r="W278" s="73"/>
      <c r="X278" s="9">
        <v>28558.09</v>
      </c>
      <c r="Y278" s="40">
        <f t="shared" si="5"/>
        <v>27130.19</v>
      </c>
      <c r="Z278" s="40">
        <v>1427.9</v>
      </c>
      <c r="AA278" s="9" t="s">
        <v>252</v>
      </c>
      <c r="AB278" s="9" t="s">
        <v>114</v>
      </c>
      <c r="AC278" s="9" t="s">
        <v>119</v>
      </c>
      <c r="AD278" s="3" t="s">
        <v>116</v>
      </c>
      <c r="AE278" s="9" t="s">
        <v>734</v>
      </c>
      <c r="AF278" s="3" t="s">
        <v>2008</v>
      </c>
      <c r="AG278" s="3" t="s">
        <v>2406</v>
      </c>
      <c r="AH278" s="9"/>
      <c r="AI278" s="9"/>
      <c r="AJ278" s="34">
        <v>44517</v>
      </c>
      <c r="AK278" s="3"/>
    </row>
    <row r="279" spans="1:37" s="15" customFormat="1" ht="12">
      <c r="A279" s="3">
        <v>277</v>
      </c>
      <c r="B279" s="1" t="s">
        <v>847</v>
      </c>
      <c r="C279" s="2" t="s">
        <v>848</v>
      </c>
      <c r="D279" s="21" t="s">
        <v>2414</v>
      </c>
      <c r="E279" s="3" t="s">
        <v>4</v>
      </c>
      <c r="F279" s="10" t="s">
        <v>849</v>
      </c>
      <c r="G279" s="2" t="s">
        <v>6</v>
      </c>
      <c r="H279" s="9" t="str">
        <f>VLOOKUP(B279,[1]采购中心!$C$1:$I$65536,7,0)</f>
        <v>否</v>
      </c>
      <c r="I279" s="9" t="str">
        <f>VLOOKUP(B279,[1]采购中心!$C$1:$J$65536,8,0)</f>
        <v>海外营销</v>
      </c>
      <c r="J279" s="9" t="str">
        <f>VLOOKUP(B279,[1]采购中心!$C$1:$K$65536,9,0)</f>
        <v>李景鹏</v>
      </c>
      <c r="K279" s="9"/>
      <c r="L279" s="9"/>
      <c r="M279" s="9" t="s">
        <v>2396</v>
      </c>
      <c r="N279" s="9" t="s">
        <v>811</v>
      </c>
      <c r="O279" s="60">
        <v>39728</v>
      </c>
      <c r="P279" s="9">
        <v>5</v>
      </c>
      <c r="Q279" s="9">
        <v>12</v>
      </c>
      <c r="R279" s="9">
        <v>0</v>
      </c>
      <c r="S279" s="9">
        <v>50</v>
      </c>
      <c r="T279" s="9"/>
      <c r="U279" s="9"/>
      <c r="V279" s="9"/>
      <c r="W279" s="73"/>
      <c r="X279" s="9">
        <v>18466.64</v>
      </c>
      <c r="Y279" s="40">
        <f t="shared" si="5"/>
        <v>17543.309999999998</v>
      </c>
      <c r="Z279" s="40">
        <v>923.33</v>
      </c>
      <c r="AA279" s="9" t="s">
        <v>252</v>
      </c>
      <c r="AB279" s="9" t="s">
        <v>114</v>
      </c>
      <c r="AC279" s="9" t="s">
        <v>119</v>
      </c>
      <c r="AD279" s="3" t="s">
        <v>116</v>
      </c>
      <c r="AE279" s="9" t="s">
        <v>734</v>
      </c>
      <c r="AF279" s="3" t="s">
        <v>2008</v>
      </c>
      <c r="AG279" s="3" t="s">
        <v>2406</v>
      </c>
      <c r="AH279" s="9"/>
      <c r="AI279" s="9"/>
      <c r="AJ279" s="34">
        <v>44512</v>
      </c>
      <c r="AK279" s="3">
        <f>200/1000</f>
        <v>0.2</v>
      </c>
    </row>
    <row r="280" spans="1:37" s="15" customFormat="1" ht="24.75" customHeight="1">
      <c r="A280" s="3">
        <v>278</v>
      </c>
      <c r="B280" s="1" t="s">
        <v>850</v>
      </c>
      <c r="C280" s="2" t="s">
        <v>851</v>
      </c>
      <c r="D280" s="23" t="s">
        <v>2415</v>
      </c>
      <c r="E280" s="3" t="s">
        <v>4</v>
      </c>
      <c r="F280" s="10" t="s">
        <v>2416</v>
      </c>
      <c r="G280" s="2" t="s">
        <v>6</v>
      </c>
      <c r="H280" s="9" t="str">
        <f>VLOOKUP(B280,[1]采购中心!$C$1:$I$65536,7,0)</f>
        <v>否</v>
      </c>
      <c r="I280" s="9" t="str">
        <f>VLOOKUP(B280,[1]采购中心!$C$1:$J$65536,8,0)</f>
        <v>海外营销</v>
      </c>
      <c r="J280" s="9" t="str">
        <f>VLOOKUP(B280,[1]采购中心!$C$1:$K$65536,9,0)</f>
        <v>李景鹏</v>
      </c>
      <c r="K280" s="9"/>
      <c r="L280" s="9"/>
      <c r="M280" s="9" t="s">
        <v>2396</v>
      </c>
      <c r="N280" s="9" t="s">
        <v>811</v>
      </c>
      <c r="O280" s="60">
        <v>39728</v>
      </c>
      <c r="P280" s="9">
        <v>5</v>
      </c>
      <c r="Q280" s="9">
        <v>12</v>
      </c>
      <c r="R280" s="9">
        <v>0</v>
      </c>
      <c r="S280" s="9">
        <v>50</v>
      </c>
      <c r="T280" s="9"/>
      <c r="U280" s="9"/>
      <c r="V280" s="9"/>
      <c r="W280" s="73"/>
      <c r="X280" s="9">
        <v>17167.23</v>
      </c>
      <c r="Y280" s="40">
        <f t="shared" si="5"/>
        <v>16308.869999999999</v>
      </c>
      <c r="Z280" s="40">
        <v>858.36</v>
      </c>
      <c r="AA280" s="9" t="s">
        <v>252</v>
      </c>
      <c r="AB280" s="9" t="s">
        <v>114</v>
      </c>
      <c r="AC280" s="9" t="s">
        <v>119</v>
      </c>
      <c r="AD280" s="3" t="s">
        <v>116</v>
      </c>
      <c r="AE280" s="9" t="s">
        <v>734</v>
      </c>
      <c r="AF280" s="3" t="s">
        <v>2008</v>
      </c>
      <c r="AG280" s="3" t="s">
        <v>2406</v>
      </c>
      <c r="AH280" s="9"/>
      <c r="AI280" s="24" t="s">
        <v>2417</v>
      </c>
      <c r="AJ280" s="36">
        <v>44511</v>
      </c>
      <c r="AK280" s="24"/>
    </row>
    <row r="281" spans="1:37" s="15" customFormat="1" ht="12">
      <c r="A281" s="3">
        <v>279</v>
      </c>
      <c r="B281" s="1" t="s">
        <v>2418</v>
      </c>
      <c r="C281" s="4" t="s">
        <v>852</v>
      </c>
      <c r="D281" s="21" t="s">
        <v>2419</v>
      </c>
      <c r="E281" s="3" t="s">
        <v>4</v>
      </c>
      <c r="F281" s="3" t="s">
        <v>853</v>
      </c>
      <c r="G281" s="4" t="s">
        <v>6</v>
      </c>
      <c r="H281" s="9" t="str">
        <f>VLOOKUP(B281,[1]采购中心!$C$1:$I$65536,7,0)</f>
        <v>否</v>
      </c>
      <c r="I281" s="9" t="str">
        <f>VLOOKUP(B281,[1]采购中心!$C$1:$J$65536,8,0)</f>
        <v>海外营销</v>
      </c>
      <c r="J281" s="9" t="str">
        <f>VLOOKUP(B281,[1]采购中心!$C$1:$K$65536,9,0)</f>
        <v>李景鹏</v>
      </c>
      <c r="K281" s="9"/>
      <c r="L281" s="9"/>
      <c r="M281" s="9" t="s">
        <v>2396</v>
      </c>
      <c r="N281" s="9" t="s">
        <v>811</v>
      </c>
      <c r="O281" s="60">
        <v>39728</v>
      </c>
      <c r="P281" s="9">
        <v>5</v>
      </c>
      <c r="Q281" s="9">
        <v>12</v>
      </c>
      <c r="R281" s="9">
        <v>0</v>
      </c>
      <c r="S281" s="9">
        <v>50</v>
      </c>
      <c r="T281" s="9"/>
      <c r="U281" s="9"/>
      <c r="V281" s="9"/>
      <c r="W281" s="73"/>
      <c r="X281" s="9">
        <v>17781.62</v>
      </c>
      <c r="Y281" s="40">
        <f t="shared" si="5"/>
        <v>16892.539999999997</v>
      </c>
      <c r="Z281" s="40">
        <v>889.08</v>
      </c>
      <c r="AA281" s="9" t="s">
        <v>252</v>
      </c>
      <c r="AB281" s="9" t="s">
        <v>114</v>
      </c>
      <c r="AC281" s="9" t="s">
        <v>119</v>
      </c>
      <c r="AD281" s="3" t="s">
        <v>116</v>
      </c>
      <c r="AE281" s="9" t="s">
        <v>734</v>
      </c>
      <c r="AF281" s="3" t="s">
        <v>2008</v>
      </c>
      <c r="AG281" s="3" t="s">
        <v>2406</v>
      </c>
      <c r="AH281" s="9"/>
      <c r="AI281" s="9"/>
      <c r="AJ281" s="34">
        <v>44512</v>
      </c>
      <c r="AK281" s="3">
        <v>0.13500000000000001</v>
      </c>
    </row>
    <row r="282" spans="1:37" s="15" customFormat="1" ht="12">
      <c r="A282" s="3">
        <v>280</v>
      </c>
      <c r="B282" s="1" t="s">
        <v>2420</v>
      </c>
      <c r="C282" s="2" t="s">
        <v>854</v>
      </c>
      <c r="D282" s="22" t="s">
        <v>2421</v>
      </c>
      <c r="E282" s="3" t="s">
        <v>4</v>
      </c>
      <c r="F282" s="10" t="s">
        <v>855</v>
      </c>
      <c r="G282" s="2" t="s">
        <v>6</v>
      </c>
      <c r="H282" s="9" t="str">
        <f>VLOOKUP(B282,[1]采购中心!$C$1:$I$65536,7,0)</f>
        <v>否</v>
      </c>
      <c r="I282" s="9" t="str">
        <f>VLOOKUP(B282,[1]采购中心!$C$1:$J$65536,8,0)</f>
        <v>海外营销</v>
      </c>
      <c r="J282" s="9" t="str">
        <f>VLOOKUP(B282,[1]采购中心!$C$1:$K$65536,9,0)</f>
        <v>李景鹏</v>
      </c>
      <c r="K282" s="9"/>
      <c r="L282" s="9"/>
      <c r="M282" s="9" t="s">
        <v>2396</v>
      </c>
      <c r="N282" s="9" t="s">
        <v>811</v>
      </c>
      <c r="O282" s="60">
        <v>39674</v>
      </c>
      <c r="P282" s="9">
        <v>5</v>
      </c>
      <c r="Q282" s="9">
        <v>12</v>
      </c>
      <c r="R282" s="9">
        <v>0</v>
      </c>
      <c r="S282" s="9">
        <v>50</v>
      </c>
      <c r="T282" s="9"/>
      <c r="U282" s="9"/>
      <c r="V282" s="9"/>
      <c r="W282" s="73"/>
      <c r="X282" s="9">
        <v>162997.22</v>
      </c>
      <c r="Y282" s="40">
        <f t="shared" si="5"/>
        <v>154847.36000000002</v>
      </c>
      <c r="Z282" s="40">
        <v>8149.86</v>
      </c>
      <c r="AA282" s="9" t="s">
        <v>252</v>
      </c>
      <c r="AB282" s="9" t="s">
        <v>114</v>
      </c>
      <c r="AC282" s="9" t="s">
        <v>119</v>
      </c>
      <c r="AD282" s="3" t="s">
        <v>116</v>
      </c>
      <c r="AE282" s="9" t="s">
        <v>734</v>
      </c>
      <c r="AF282" s="3" t="s">
        <v>2008</v>
      </c>
      <c r="AG282" s="3" t="s">
        <v>2409</v>
      </c>
      <c r="AH282" s="9"/>
      <c r="AI282" s="9"/>
      <c r="AJ282" s="34">
        <v>44566</v>
      </c>
      <c r="AK282" s="3"/>
    </row>
    <row r="283" spans="1:37" s="15" customFormat="1" ht="15" customHeight="1">
      <c r="A283" s="3">
        <v>281</v>
      </c>
      <c r="B283" s="1" t="s">
        <v>2422</v>
      </c>
      <c r="C283" s="2" t="s">
        <v>856</v>
      </c>
      <c r="D283" s="22" t="s">
        <v>857</v>
      </c>
      <c r="E283" s="3" t="s">
        <v>4</v>
      </c>
      <c r="F283" s="10" t="s">
        <v>858</v>
      </c>
      <c r="G283" s="2" t="s">
        <v>6</v>
      </c>
      <c r="H283" s="9" t="str">
        <f>VLOOKUP(B283,[1]采购中心!$C$1:$I$65536,7,0)</f>
        <v>否</v>
      </c>
      <c r="I283" s="9" t="str">
        <f>VLOOKUP(B283,[1]采购中心!$C$1:$J$65536,8,0)</f>
        <v>海外营销</v>
      </c>
      <c r="J283" s="9" t="str">
        <f>VLOOKUP(B283,[1]采购中心!$C$1:$K$65536,9,0)</f>
        <v>李景鹏</v>
      </c>
      <c r="K283" s="9"/>
      <c r="L283" s="9"/>
      <c r="M283" s="9" t="s">
        <v>2396</v>
      </c>
      <c r="N283" s="9" t="s">
        <v>811</v>
      </c>
      <c r="O283" s="60">
        <v>39674</v>
      </c>
      <c r="P283" s="9">
        <v>5</v>
      </c>
      <c r="Q283" s="9">
        <v>12</v>
      </c>
      <c r="R283" s="9">
        <v>0</v>
      </c>
      <c r="S283" s="9">
        <v>50</v>
      </c>
      <c r="T283" s="9"/>
      <c r="U283" s="9"/>
      <c r="V283" s="9"/>
      <c r="W283" s="73"/>
      <c r="X283" s="9">
        <v>108016.15</v>
      </c>
      <c r="Y283" s="40">
        <f t="shared" si="5"/>
        <v>102615.34</v>
      </c>
      <c r="Z283" s="40">
        <v>5400.81</v>
      </c>
      <c r="AA283" s="9" t="s">
        <v>252</v>
      </c>
      <c r="AB283" s="9" t="s">
        <v>114</v>
      </c>
      <c r="AC283" s="9" t="s">
        <v>119</v>
      </c>
      <c r="AD283" s="3" t="s">
        <v>116</v>
      </c>
      <c r="AE283" s="9" t="s">
        <v>734</v>
      </c>
      <c r="AF283" s="3" t="s">
        <v>2008</v>
      </c>
      <c r="AG283" s="3" t="s">
        <v>2409</v>
      </c>
      <c r="AH283" s="9"/>
      <c r="AI283" s="24" t="s">
        <v>2423</v>
      </c>
      <c r="AJ283" s="36">
        <v>44559</v>
      </c>
      <c r="AK283" s="24"/>
    </row>
    <row r="284" spans="1:37" s="15" customFormat="1" ht="12">
      <c r="A284" s="3">
        <v>282</v>
      </c>
      <c r="B284" s="1" t="s">
        <v>2424</v>
      </c>
      <c r="C284" s="4" t="s">
        <v>859</v>
      </c>
      <c r="D284" s="22" t="s">
        <v>2425</v>
      </c>
      <c r="E284" s="3" t="s">
        <v>4</v>
      </c>
      <c r="F284" s="3" t="s">
        <v>860</v>
      </c>
      <c r="G284" s="4" t="s">
        <v>6</v>
      </c>
      <c r="H284" s="9" t="str">
        <f>VLOOKUP(B284,[1]采购中心!$C$1:$I$65536,7,0)</f>
        <v>否</v>
      </c>
      <c r="I284" s="9" t="str">
        <f>VLOOKUP(B284,[1]采购中心!$C$1:$J$65536,8,0)</f>
        <v>海外营销</v>
      </c>
      <c r="J284" s="9" t="str">
        <f>VLOOKUP(B284,[1]采购中心!$C$1:$K$65536,9,0)</f>
        <v>李景鹏</v>
      </c>
      <c r="K284" s="9"/>
      <c r="L284" s="9"/>
      <c r="M284" s="9" t="s">
        <v>2396</v>
      </c>
      <c r="N284" s="9" t="s">
        <v>811</v>
      </c>
      <c r="O284" s="60">
        <v>39728</v>
      </c>
      <c r="P284" s="9">
        <v>5</v>
      </c>
      <c r="Q284" s="9">
        <v>12</v>
      </c>
      <c r="R284" s="9">
        <v>0</v>
      </c>
      <c r="S284" s="9">
        <v>50</v>
      </c>
      <c r="T284" s="9"/>
      <c r="U284" s="9"/>
      <c r="V284" s="9"/>
      <c r="W284" s="73"/>
      <c r="X284" s="9">
        <v>107993.47</v>
      </c>
      <c r="Y284" s="40">
        <f t="shared" si="5"/>
        <v>102593.8</v>
      </c>
      <c r="Z284" s="40">
        <v>5399.67</v>
      </c>
      <c r="AA284" s="9" t="s">
        <v>252</v>
      </c>
      <c r="AB284" s="9" t="s">
        <v>114</v>
      </c>
      <c r="AC284" s="9" t="s">
        <v>119</v>
      </c>
      <c r="AD284" s="3" t="s">
        <v>116</v>
      </c>
      <c r="AE284" s="9" t="s">
        <v>734</v>
      </c>
      <c r="AF284" s="3" t="s">
        <v>2008</v>
      </c>
      <c r="AG284" s="3" t="s">
        <v>2406</v>
      </c>
      <c r="AH284" s="9"/>
      <c r="AI284" s="3" t="s">
        <v>2426</v>
      </c>
      <c r="AJ284" s="34">
        <v>44563</v>
      </c>
      <c r="AK284" s="3"/>
    </row>
    <row r="285" spans="1:37" s="15" customFormat="1" ht="11.25" customHeight="1">
      <c r="A285" s="3">
        <v>283</v>
      </c>
      <c r="B285" s="1" t="s">
        <v>2427</v>
      </c>
      <c r="C285" s="2" t="s">
        <v>861</v>
      </c>
      <c r="D285" s="4" t="s">
        <v>862</v>
      </c>
      <c r="E285" s="3" t="s">
        <v>4</v>
      </c>
      <c r="F285" s="10" t="s">
        <v>863</v>
      </c>
      <c r="G285" s="2" t="s">
        <v>6</v>
      </c>
      <c r="H285" s="9" t="str">
        <f>VLOOKUP(B285,[1]采购中心!$C$1:$I$65536,7,0)</f>
        <v>否</v>
      </c>
      <c r="I285" s="9" t="str">
        <f>VLOOKUP(B285,[1]采购中心!$C$1:$J$65536,8,0)</f>
        <v>海外营销</v>
      </c>
      <c r="J285" s="9" t="str">
        <f>VLOOKUP(B285,[1]采购中心!$C$1:$K$65536,9,0)</f>
        <v>李景鹏</v>
      </c>
      <c r="K285" s="9"/>
      <c r="L285" s="9"/>
      <c r="M285" s="9" t="s">
        <v>2396</v>
      </c>
      <c r="N285" s="9" t="s">
        <v>811</v>
      </c>
      <c r="O285" s="60">
        <v>39728</v>
      </c>
      <c r="P285" s="9">
        <v>5</v>
      </c>
      <c r="Q285" s="9">
        <v>12</v>
      </c>
      <c r="R285" s="9">
        <v>0</v>
      </c>
      <c r="S285" s="9">
        <v>50</v>
      </c>
      <c r="T285" s="9"/>
      <c r="U285" s="9"/>
      <c r="V285" s="9"/>
      <c r="W285" s="73"/>
      <c r="X285" s="9">
        <v>146279.63</v>
      </c>
      <c r="Y285" s="40">
        <f t="shared" si="5"/>
        <v>138965.65</v>
      </c>
      <c r="Z285" s="40">
        <v>7313.98</v>
      </c>
      <c r="AA285" s="9" t="s">
        <v>252</v>
      </c>
      <c r="AB285" s="9" t="s">
        <v>114</v>
      </c>
      <c r="AC285" s="9" t="s">
        <v>119</v>
      </c>
      <c r="AD285" s="3" t="s">
        <v>116</v>
      </c>
      <c r="AE285" s="9" t="s">
        <v>734</v>
      </c>
      <c r="AF285" s="3" t="s">
        <v>2008</v>
      </c>
      <c r="AG285" s="3" t="s">
        <v>2406</v>
      </c>
      <c r="AH285" s="9"/>
      <c r="AI285" s="9"/>
      <c r="AJ285" s="34">
        <v>44563</v>
      </c>
      <c r="AK285" s="3"/>
    </row>
    <row r="286" spans="1:37" s="15" customFormat="1" ht="12">
      <c r="A286" s="3">
        <v>284</v>
      </c>
      <c r="B286" s="1" t="s">
        <v>864</v>
      </c>
      <c r="C286" s="4" t="s">
        <v>865</v>
      </c>
      <c r="D286" s="4" t="s">
        <v>866</v>
      </c>
      <c r="E286" s="3" t="s">
        <v>4</v>
      </c>
      <c r="F286" s="3" t="s">
        <v>867</v>
      </c>
      <c r="G286" s="4" t="s">
        <v>6</v>
      </c>
      <c r="H286" s="9" t="str">
        <f>VLOOKUP(B286,[1]采购中心!$C$1:$I$65536,7,0)</f>
        <v>否</v>
      </c>
      <c r="I286" s="9" t="str">
        <f>VLOOKUP(B286,[1]采购中心!$C$1:$J$65536,8,0)</f>
        <v>海外营销</v>
      </c>
      <c r="J286" s="9" t="str">
        <f>VLOOKUP(B286,[1]采购中心!$C$1:$K$65536,9,0)</f>
        <v>李景鹏</v>
      </c>
      <c r="K286" s="9"/>
      <c r="L286" s="9"/>
      <c r="M286" s="9" t="s">
        <v>2396</v>
      </c>
      <c r="N286" s="9" t="s">
        <v>811</v>
      </c>
      <c r="O286" s="60">
        <v>39728</v>
      </c>
      <c r="P286" s="9">
        <v>5</v>
      </c>
      <c r="Q286" s="9">
        <v>12</v>
      </c>
      <c r="R286" s="9">
        <v>0</v>
      </c>
      <c r="S286" s="9">
        <v>50</v>
      </c>
      <c r="T286" s="9"/>
      <c r="U286" s="9"/>
      <c r="V286" s="9"/>
      <c r="W286" s="73"/>
      <c r="X286" s="9">
        <v>13640.31</v>
      </c>
      <c r="Y286" s="40">
        <f t="shared" si="5"/>
        <v>12958.289999999999</v>
      </c>
      <c r="Z286" s="40">
        <v>682.02</v>
      </c>
      <c r="AA286" s="9" t="s">
        <v>252</v>
      </c>
      <c r="AB286" s="9" t="s">
        <v>114</v>
      </c>
      <c r="AC286" s="9" t="s">
        <v>119</v>
      </c>
      <c r="AD286" s="3" t="s">
        <v>116</v>
      </c>
      <c r="AE286" s="9" t="s">
        <v>734</v>
      </c>
      <c r="AF286" s="3" t="s">
        <v>2008</v>
      </c>
      <c r="AG286" s="3" t="s">
        <v>2406</v>
      </c>
      <c r="AH286" s="9"/>
      <c r="AI286" s="9"/>
      <c r="AJ286" s="34">
        <v>44558</v>
      </c>
      <c r="AK286" s="3"/>
    </row>
    <row r="287" spans="1:37" s="15" customFormat="1" ht="12">
      <c r="A287" s="3">
        <v>285</v>
      </c>
      <c r="B287" s="1" t="s">
        <v>2428</v>
      </c>
      <c r="C287" s="2" t="s">
        <v>868</v>
      </c>
      <c r="D287" s="21" t="s">
        <v>2429</v>
      </c>
      <c r="E287" s="3" t="s">
        <v>4</v>
      </c>
      <c r="F287" s="10" t="s">
        <v>860</v>
      </c>
      <c r="G287" s="2" t="s">
        <v>6</v>
      </c>
      <c r="H287" s="9" t="str">
        <f>VLOOKUP(B287,[1]采购中心!$C$1:$I$65536,7,0)</f>
        <v>否</v>
      </c>
      <c r="I287" s="9" t="str">
        <f>VLOOKUP(B287,[1]采购中心!$C$1:$J$65536,8,0)</f>
        <v>海外营销</v>
      </c>
      <c r="J287" s="9" t="str">
        <f>VLOOKUP(B287,[1]采购中心!$C$1:$K$65536,9,0)</f>
        <v>李景鹏</v>
      </c>
      <c r="K287" s="9"/>
      <c r="L287" s="9"/>
      <c r="M287" s="9" t="s">
        <v>2396</v>
      </c>
      <c r="N287" s="9" t="s">
        <v>811</v>
      </c>
      <c r="O287" s="60">
        <v>39728</v>
      </c>
      <c r="P287" s="9">
        <v>5</v>
      </c>
      <c r="Q287" s="9">
        <v>12</v>
      </c>
      <c r="R287" s="9">
        <v>0</v>
      </c>
      <c r="S287" s="9">
        <v>50</v>
      </c>
      <c r="T287" s="9"/>
      <c r="U287" s="9"/>
      <c r="V287" s="9"/>
      <c r="W287" s="73"/>
      <c r="X287" s="9">
        <v>71058.41</v>
      </c>
      <c r="Y287" s="40">
        <f t="shared" si="5"/>
        <v>67505.490000000005</v>
      </c>
      <c r="Z287" s="40">
        <v>3552.92</v>
      </c>
      <c r="AA287" s="9" t="s">
        <v>252</v>
      </c>
      <c r="AB287" s="9" t="s">
        <v>114</v>
      </c>
      <c r="AC287" s="9" t="s">
        <v>119</v>
      </c>
      <c r="AD287" s="3" t="s">
        <v>116</v>
      </c>
      <c r="AE287" s="9" t="s">
        <v>734</v>
      </c>
      <c r="AF287" s="3" t="s">
        <v>2008</v>
      </c>
      <c r="AG287" s="3" t="s">
        <v>2406</v>
      </c>
      <c r="AH287" s="9"/>
      <c r="AI287" s="9"/>
      <c r="AJ287" s="34">
        <v>44558</v>
      </c>
      <c r="AK287" s="3"/>
    </row>
    <row r="288" spans="1:37" s="15" customFormat="1" ht="12">
      <c r="A288" s="3">
        <v>286</v>
      </c>
      <c r="B288" s="1" t="s">
        <v>2430</v>
      </c>
      <c r="C288" s="2" t="s">
        <v>2431</v>
      </c>
      <c r="D288" s="4" t="s">
        <v>869</v>
      </c>
      <c r="E288" s="3" t="s">
        <v>4</v>
      </c>
      <c r="F288" s="10" t="s">
        <v>860</v>
      </c>
      <c r="G288" s="2" t="s">
        <v>6</v>
      </c>
      <c r="H288" s="9" t="str">
        <f>VLOOKUP(B288,[1]采购中心!$C$1:$I$65536,7,0)</f>
        <v>否</v>
      </c>
      <c r="I288" s="9" t="str">
        <f>VLOOKUP(B288,[1]采购中心!$C$1:$J$65536,8,0)</f>
        <v>海外营销</v>
      </c>
      <c r="J288" s="9" t="str">
        <f>VLOOKUP(B288,[1]采购中心!$C$1:$K$65536,9,0)</f>
        <v>李景鹏</v>
      </c>
      <c r="K288" s="9"/>
      <c r="L288" s="9"/>
      <c r="M288" s="9" t="s">
        <v>2396</v>
      </c>
      <c r="N288" s="9" t="s">
        <v>811</v>
      </c>
      <c r="O288" s="60">
        <v>40497</v>
      </c>
      <c r="P288" s="9">
        <v>5</v>
      </c>
      <c r="Q288" s="9">
        <v>10</v>
      </c>
      <c r="R288" s="9">
        <v>0</v>
      </c>
      <c r="S288" s="9">
        <v>50</v>
      </c>
      <c r="T288" s="9"/>
      <c r="U288" s="9"/>
      <c r="V288" s="9"/>
      <c r="W288" s="73"/>
      <c r="X288" s="9">
        <v>94961.65</v>
      </c>
      <c r="Y288" s="40">
        <f t="shared" si="5"/>
        <v>90213.569999999992</v>
      </c>
      <c r="Z288" s="40">
        <v>4748.08</v>
      </c>
      <c r="AA288" s="9" t="s">
        <v>252</v>
      </c>
      <c r="AB288" s="9" t="s">
        <v>114</v>
      </c>
      <c r="AC288" s="9" t="s">
        <v>115</v>
      </c>
      <c r="AD288" s="3" t="s">
        <v>116</v>
      </c>
      <c r="AE288" s="9"/>
      <c r="AF288" s="3" t="s">
        <v>2008</v>
      </c>
      <c r="AG288" s="3" t="s">
        <v>2406</v>
      </c>
      <c r="AH288" s="9"/>
      <c r="AI288" s="3" t="s">
        <v>2397</v>
      </c>
      <c r="AJ288" s="34">
        <v>44559</v>
      </c>
      <c r="AK288" s="3"/>
    </row>
    <row r="289" spans="1:37" s="15" customFormat="1" ht="48">
      <c r="A289" s="3">
        <v>287</v>
      </c>
      <c r="B289" s="1" t="s">
        <v>2432</v>
      </c>
      <c r="C289" s="2" t="s">
        <v>870</v>
      </c>
      <c r="D289" s="13" t="s">
        <v>2433</v>
      </c>
      <c r="E289" s="3" t="s">
        <v>4</v>
      </c>
      <c r="F289" s="10" t="s">
        <v>871</v>
      </c>
      <c r="G289" s="2" t="s">
        <v>6</v>
      </c>
      <c r="H289" s="9" t="str">
        <f>VLOOKUP(B289,[1]采购中心!$C$1:$I$65536,7,0)</f>
        <v>否</v>
      </c>
      <c r="I289" s="9" t="str">
        <f>VLOOKUP(B289,[1]采购中心!$C$1:$J$65536,8,0)</f>
        <v>海外营销</v>
      </c>
      <c r="J289" s="9" t="str">
        <f>VLOOKUP(B289,[1]采购中心!$C$1:$K$65536,9,0)</f>
        <v>李景鹏</v>
      </c>
      <c r="K289" s="9"/>
      <c r="L289" s="9"/>
      <c r="M289" s="9" t="s">
        <v>2396</v>
      </c>
      <c r="N289" s="9" t="s">
        <v>811</v>
      </c>
      <c r="O289" s="60">
        <v>40912</v>
      </c>
      <c r="P289" s="9">
        <v>5</v>
      </c>
      <c r="Q289" s="9">
        <v>8</v>
      </c>
      <c r="R289" s="9">
        <v>0</v>
      </c>
      <c r="S289" s="9">
        <v>50</v>
      </c>
      <c r="T289" s="9"/>
      <c r="U289" s="9"/>
      <c r="V289" s="9"/>
      <c r="W289" s="73"/>
      <c r="X289" s="9">
        <v>126531.82</v>
      </c>
      <c r="Y289" s="40">
        <f t="shared" si="5"/>
        <v>106181.26000000001</v>
      </c>
      <c r="Z289" s="40">
        <v>20350.560000000001</v>
      </c>
      <c r="AA289" s="9" t="s">
        <v>252</v>
      </c>
      <c r="AB289" s="9" t="s">
        <v>114</v>
      </c>
      <c r="AC289" s="9" t="s">
        <v>115</v>
      </c>
      <c r="AD289" s="3" t="s">
        <v>116</v>
      </c>
      <c r="AE289" s="9"/>
      <c r="AF289" s="3" t="s">
        <v>2008</v>
      </c>
      <c r="AG289" s="3" t="s">
        <v>2406</v>
      </c>
      <c r="AH289" s="9"/>
      <c r="AI289" s="3" t="s">
        <v>2397</v>
      </c>
      <c r="AJ289" s="34">
        <v>44559</v>
      </c>
      <c r="AK289" s="3"/>
    </row>
    <row r="290" spans="1:37" s="15" customFormat="1" ht="12">
      <c r="A290" s="3">
        <v>288</v>
      </c>
      <c r="B290" s="1" t="s">
        <v>872</v>
      </c>
      <c r="C290" s="2" t="s">
        <v>873</v>
      </c>
      <c r="D290" s="21" t="s">
        <v>874</v>
      </c>
      <c r="E290" s="3" t="s">
        <v>4</v>
      </c>
      <c r="F290" s="10" t="s">
        <v>875</v>
      </c>
      <c r="G290" s="2" t="s">
        <v>6</v>
      </c>
      <c r="H290" s="9" t="str">
        <f>VLOOKUP(B290,[1]采购中心!$C$1:$I$65536,7,0)</f>
        <v>否</v>
      </c>
      <c r="I290" s="9" t="str">
        <f>VLOOKUP(B290,[1]采购中心!$C$1:$J$65536,8,0)</f>
        <v>海外营销</v>
      </c>
      <c r="J290" s="9" t="str">
        <f>VLOOKUP(B290,[1]采购中心!$C$1:$K$65536,9,0)</f>
        <v>李景鹏</v>
      </c>
      <c r="K290" s="9"/>
      <c r="L290" s="9"/>
      <c r="M290" s="9" t="s">
        <v>111</v>
      </c>
      <c r="N290" s="9" t="s">
        <v>811</v>
      </c>
      <c r="O290" s="60">
        <v>41050</v>
      </c>
      <c r="P290" s="9">
        <v>5</v>
      </c>
      <c r="Q290" s="9">
        <v>8</v>
      </c>
      <c r="R290" s="9">
        <v>0</v>
      </c>
      <c r="S290" s="9">
        <v>50</v>
      </c>
      <c r="T290" s="9"/>
      <c r="U290" s="9"/>
      <c r="V290" s="9"/>
      <c r="W290" s="73"/>
      <c r="X290" s="9">
        <v>87648.76</v>
      </c>
      <c r="Y290" s="40">
        <f t="shared" si="5"/>
        <v>73551.81</v>
      </c>
      <c r="Z290" s="40">
        <v>14096.95</v>
      </c>
      <c r="AA290" s="9" t="s">
        <v>252</v>
      </c>
      <c r="AB290" s="9" t="s">
        <v>114</v>
      </c>
      <c r="AC290" s="9" t="s">
        <v>115</v>
      </c>
      <c r="AD290" s="3" t="s">
        <v>116</v>
      </c>
      <c r="AE290" s="9"/>
      <c r="AF290" s="3" t="s">
        <v>2008</v>
      </c>
      <c r="AG290" s="3" t="s">
        <v>2394</v>
      </c>
      <c r="AH290" s="9"/>
      <c r="AI290" s="3" t="s">
        <v>2434</v>
      </c>
      <c r="AJ290" s="34">
        <v>44565</v>
      </c>
      <c r="AK290" s="3"/>
    </row>
    <row r="291" spans="1:37" s="15" customFormat="1" ht="12">
      <c r="A291" s="3">
        <v>289</v>
      </c>
      <c r="B291" s="1" t="s">
        <v>876</v>
      </c>
      <c r="C291" s="2" t="s">
        <v>877</v>
      </c>
      <c r="D291" s="4" t="s">
        <v>878</v>
      </c>
      <c r="E291" s="3" t="s">
        <v>4</v>
      </c>
      <c r="F291" s="10" t="s">
        <v>879</v>
      </c>
      <c r="G291" s="2" t="s">
        <v>6</v>
      </c>
      <c r="H291" s="9" t="str">
        <f>VLOOKUP(B291,[1]采购中心!$C$1:$I$65536,7,0)</f>
        <v>否</v>
      </c>
      <c r="I291" s="9" t="str">
        <f>VLOOKUP(B291,[1]采购中心!$C$1:$J$65536,8,0)</f>
        <v>海外营销</v>
      </c>
      <c r="J291" s="9" t="str">
        <f>VLOOKUP(B291,[1]采购中心!$C$1:$K$65536,9,0)</f>
        <v>李景鹏</v>
      </c>
      <c r="K291" s="9"/>
      <c r="L291" s="9"/>
      <c r="M291" s="9" t="s">
        <v>2396</v>
      </c>
      <c r="N291" s="9" t="s">
        <v>811</v>
      </c>
      <c r="O291" s="60">
        <v>41050</v>
      </c>
      <c r="P291" s="9">
        <v>5</v>
      </c>
      <c r="Q291" s="9">
        <v>8</v>
      </c>
      <c r="R291" s="9">
        <v>0</v>
      </c>
      <c r="S291" s="9">
        <v>50</v>
      </c>
      <c r="T291" s="9"/>
      <c r="U291" s="9"/>
      <c r="V291" s="9"/>
      <c r="W291" s="73"/>
      <c r="X291" s="9">
        <v>80213.16</v>
      </c>
      <c r="Y291" s="40">
        <f t="shared" si="5"/>
        <v>76202.5</v>
      </c>
      <c r="Z291" s="40">
        <v>4010.66</v>
      </c>
      <c r="AA291" s="9" t="s">
        <v>252</v>
      </c>
      <c r="AB291" s="9" t="s">
        <v>114</v>
      </c>
      <c r="AC291" s="9" t="s">
        <v>115</v>
      </c>
      <c r="AD291" s="3" t="s">
        <v>116</v>
      </c>
      <c r="AE291" s="9"/>
      <c r="AF291" s="3" t="s">
        <v>2008</v>
      </c>
      <c r="AG291" s="3" t="s">
        <v>2394</v>
      </c>
      <c r="AH291" s="9"/>
      <c r="AI291" s="3" t="s">
        <v>2435</v>
      </c>
      <c r="AJ291" s="34">
        <v>44568</v>
      </c>
      <c r="AK291" s="3"/>
    </row>
    <row r="292" spans="1:37" s="15" customFormat="1" ht="12">
      <c r="A292" s="3">
        <v>290</v>
      </c>
      <c r="B292" s="1" t="s">
        <v>2436</v>
      </c>
      <c r="C292" s="2" t="s">
        <v>880</v>
      </c>
      <c r="D292" s="21" t="s">
        <v>2437</v>
      </c>
      <c r="E292" s="3" t="s">
        <v>4</v>
      </c>
      <c r="F292" s="10" t="s">
        <v>881</v>
      </c>
      <c r="G292" s="2" t="s">
        <v>6</v>
      </c>
      <c r="H292" s="9" t="str">
        <f>VLOOKUP(B292,[1]采购中心!$C$1:$I$65536,7,0)</f>
        <v>否</v>
      </c>
      <c r="I292" s="9" t="str">
        <f>VLOOKUP(B292,[1]采购中心!$C$1:$J$65536,8,0)</f>
        <v>海外营销</v>
      </c>
      <c r="J292" s="9" t="str">
        <f>VLOOKUP(B292,[1]采购中心!$C$1:$K$65536,9,0)</f>
        <v>李景鹏</v>
      </c>
      <c r="K292" s="9"/>
      <c r="L292" s="9"/>
      <c r="M292" s="9" t="s">
        <v>2396</v>
      </c>
      <c r="N292" s="9" t="s">
        <v>811</v>
      </c>
      <c r="O292" s="60">
        <v>39616</v>
      </c>
      <c r="P292" s="9">
        <v>5</v>
      </c>
      <c r="Q292" s="9">
        <v>12</v>
      </c>
      <c r="R292" s="9">
        <v>0</v>
      </c>
      <c r="S292" s="9">
        <v>50</v>
      </c>
      <c r="T292" s="9"/>
      <c r="U292" s="9"/>
      <c r="V292" s="9"/>
      <c r="W292" s="73"/>
      <c r="X292" s="9">
        <v>99934.68</v>
      </c>
      <c r="Y292" s="40">
        <f t="shared" si="5"/>
        <v>94937.95</v>
      </c>
      <c r="Z292" s="40">
        <v>4996.7299999999996</v>
      </c>
      <c r="AA292" s="9" t="s">
        <v>252</v>
      </c>
      <c r="AB292" s="9" t="s">
        <v>114</v>
      </c>
      <c r="AC292" s="9" t="s">
        <v>119</v>
      </c>
      <c r="AD292" s="3" t="s">
        <v>116</v>
      </c>
      <c r="AE292" s="9" t="s">
        <v>734</v>
      </c>
      <c r="AF292" s="3" t="s">
        <v>2008</v>
      </c>
      <c r="AG292" s="3" t="s">
        <v>2394</v>
      </c>
      <c r="AH292" s="9"/>
      <c r="AI292" s="3" t="s">
        <v>2435</v>
      </c>
      <c r="AJ292" s="34">
        <v>44564</v>
      </c>
      <c r="AK292" s="3"/>
    </row>
    <row r="293" spans="1:37" s="15" customFormat="1">
      <c r="A293" s="3">
        <v>291</v>
      </c>
      <c r="B293" s="8" t="s">
        <v>1</v>
      </c>
      <c r="C293" s="2" t="s">
        <v>2</v>
      </c>
      <c r="D293" s="2" t="s">
        <v>3</v>
      </c>
      <c r="E293" s="3" t="s">
        <v>4</v>
      </c>
      <c r="F293" s="10" t="s">
        <v>5</v>
      </c>
      <c r="G293" s="2" t="s">
        <v>6</v>
      </c>
      <c r="H293" s="9" t="s">
        <v>108</v>
      </c>
      <c r="I293" s="9" t="s">
        <v>99</v>
      </c>
      <c r="J293" s="9" t="s">
        <v>109</v>
      </c>
      <c r="K293" s="9" t="s">
        <v>108</v>
      </c>
      <c r="L293" s="9" t="s">
        <v>130</v>
      </c>
      <c r="M293" s="9" t="s">
        <v>2007</v>
      </c>
      <c r="N293" s="9" t="s">
        <v>811</v>
      </c>
      <c r="O293" s="60">
        <v>38937</v>
      </c>
      <c r="P293" s="9">
        <v>5</v>
      </c>
      <c r="Q293" s="9">
        <v>14</v>
      </c>
      <c r="R293" s="9">
        <v>0</v>
      </c>
      <c r="S293" s="9">
        <v>50</v>
      </c>
      <c r="T293" s="9"/>
      <c r="U293" s="9">
        <v>6336</v>
      </c>
      <c r="V293" s="9"/>
      <c r="W293" s="73"/>
      <c r="X293" s="9">
        <v>10298.379999999999</v>
      </c>
      <c r="Y293" s="40">
        <f t="shared" si="5"/>
        <v>9783.4599999999991</v>
      </c>
      <c r="Z293" s="40">
        <v>514.91999999999996</v>
      </c>
      <c r="AA293" s="9" t="s">
        <v>127</v>
      </c>
      <c r="AB293" s="9" t="s">
        <v>114</v>
      </c>
      <c r="AC293" s="9" t="s">
        <v>119</v>
      </c>
      <c r="AD293" s="3" t="s">
        <v>116</v>
      </c>
      <c r="AE293" s="9" t="s">
        <v>254</v>
      </c>
      <c r="AF293" s="3" t="s">
        <v>2008</v>
      </c>
      <c r="AG293" s="3" t="s">
        <v>2394</v>
      </c>
      <c r="AH293" s="9"/>
      <c r="AI293" s="3" t="s">
        <v>2008</v>
      </c>
      <c r="AJ293" s="37">
        <v>44501</v>
      </c>
      <c r="AK293" s="69">
        <v>0.2</v>
      </c>
    </row>
    <row r="294" spans="1:37" s="15" customFormat="1">
      <c r="A294" s="3">
        <v>292</v>
      </c>
      <c r="B294" s="8" t="s">
        <v>882</v>
      </c>
      <c r="C294" s="2" t="s">
        <v>41</v>
      </c>
      <c r="D294" s="2" t="s">
        <v>2438</v>
      </c>
      <c r="E294" s="3" t="s">
        <v>4</v>
      </c>
      <c r="F294" s="10" t="s">
        <v>42</v>
      </c>
      <c r="G294" s="2" t="s">
        <v>6</v>
      </c>
      <c r="H294" s="9" t="s">
        <v>108</v>
      </c>
      <c r="I294" s="9" t="s">
        <v>99</v>
      </c>
      <c r="J294" s="9" t="s">
        <v>109</v>
      </c>
      <c r="K294" s="9" t="s">
        <v>108</v>
      </c>
      <c r="L294" s="9" t="s">
        <v>110</v>
      </c>
      <c r="M294" s="9" t="s">
        <v>2007</v>
      </c>
      <c r="N294" s="9" t="s">
        <v>811</v>
      </c>
      <c r="O294" s="60">
        <v>39172</v>
      </c>
      <c r="P294" s="9">
        <v>5</v>
      </c>
      <c r="Q294" s="9">
        <v>13</v>
      </c>
      <c r="R294" s="9">
        <v>0</v>
      </c>
      <c r="S294" s="9">
        <v>50</v>
      </c>
      <c r="T294" s="9"/>
      <c r="U294" s="9">
        <v>1516</v>
      </c>
      <c r="V294" s="9"/>
      <c r="W294" s="73"/>
      <c r="X294" s="9">
        <v>84570.77</v>
      </c>
      <c r="Y294" s="40">
        <f t="shared" si="5"/>
        <v>80342.23000000001</v>
      </c>
      <c r="Z294" s="40">
        <v>4228.54</v>
      </c>
      <c r="AA294" s="9" t="s">
        <v>127</v>
      </c>
      <c r="AB294" s="9" t="s">
        <v>114</v>
      </c>
      <c r="AC294" s="9" t="s">
        <v>119</v>
      </c>
      <c r="AD294" s="3" t="s">
        <v>116</v>
      </c>
      <c r="AE294" s="9" t="s">
        <v>254</v>
      </c>
      <c r="AF294" s="3" t="s">
        <v>2008</v>
      </c>
      <c r="AG294" s="3" t="s">
        <v>2394</v>
      </c>
      <c r="AH294" s="9"/>
      <c r="AI294" s="3" t="s">
        <v>2397</v>
      </c>
      <c r="AJ294" s="35">
        <v>44505</v>
      </c>
      <c r="AK294" s="52"/>
    </row>
    <row r="295" spans="1:37" s="15" customFormat="1">
      <c r="A295" s="3">
        <v>293</v>
      </c>
      <c r="B295" s="8" t="s">
        <v>883</v>
      </c>
      <c r="C295" s="2" t="s">
        <v>43</v>
      </c>
      <c r="D295" s="2" t="s">
        <v>2439</v>
      </c>
      <c r="E295" s="3" t="s">
        <v>4</v>
      </c>
      <c r="F295" s="10" t="s">
        <v>44</v>
      </c>
      <c r="G295" s="2" t="s">
        <v>2440</v>
      </c>
      <c r="H295" s="9" t="s">
        <v>108</v>
      </c>
      <c r="I295" s="9" t="s">
        <v>99</v>
      </c>
      <c r="J295" s="9" t="s">
        <v>109</v>
      </c>
      <c r="K295" s="9" t="s">
        <v>108</v>
      </c>
      <c r="L295" s="9" t="s">
        <v>110</v>
      </c>
      <c r="M295" s="9" t="s">
        <v>2007</v>
      </c>
      <c r="N295" s="9" t="s">
        <v>811</v>
      </c>
      <c r="O295" s="60">
        <v>38957</v>
      </c>
      <c r="P295" s="9">
        <v>5</v>
      </c>
      <c r="Q295" s="9">
        <v>14</v>
      </c>
      <c r="R295" s="9">
        <v>0</v>
      </c>
      <c r="S295" s="9">
        <v>50</v>
      </c>
      <c r="T295" s="9"/>
      <c r="U295" s="9">
        <v>1372</v>
      </c>
      <c r="V295" s="9"/>
      <c r="W295" s="73"/>
      <c r="X295" s="9">
        <v>106155.3</v>
      </c>
      <c r="Y295" s="40">
        <f t="shared" si="5"/>
        <v>100847.53</v>
      </c>
      <c r="Z295" s="40">
        <v>5307.77</v>
      </c>
      <c r="AA295" s="9" t="s">
        <v>127</v>
      </c>
      <c r="AB295" s="9" t="s">
        <v>114</v>
      </c>
      <c r="AC295" s="9" t="s">
        <v>115</v>
      </c>
      <c r="AD295" s="3" t="s">
        <v>116</v>
      </c>
      <c r="AE295" s="9" t="s">
        <v>254</v>
      </c>
      <c r="AF295" s="3" t="s">
        <v>2008</v>
      </c>
      <c r="AG295" s="3" t="s">
        <v>2394</v>
      </c>
      <c r="AH295" s="9"/>
      <c r="AI295" s="3" t="s">
        <v>2397</v>
      </c>
      <c r="AJ295" s="35">
        <v>44505</v>
      </c>
      <c r="AK295" s="69"/>
    </row>
    <row r="296" spans="1:37" s="15" customFormat="1">
      <c r="A296" s="3">
        <v>294</v>
      </c>
      <c r="B296" s="8" t="s">
        <v>884</v>
      </c>
      <c r="C296" s="2" t="s">
        <v>45</v>
      </c>
      <c r="D296" s="2" t="s">
        <v>46</v>
      </c>
      <c r="E296" s="3" t="s">
        <v>4</v>
      </c>
      <c r="F296" s="10" t="s">
        <v>47</v>
      </c>
      <c r="G296" s="2" t="s">
        <v>6</v>
      </c>
      <c r="H296" s="9" t="s">
        <v>108</v>
      </c>
      <c r="I296" s="9" t="s">
        <v>99</v>
      </c>
      <c r="J296" s="9" t="s">
        <v>109</v>
      </c>
      <c r="K296" s="9" t="s">
        <v>108</v>
      </c>
      <c r="L296" s="9" t="s">
        <v>130</v>
      </c>
      <c r="M296" s="9" t="s">
        <v>2007</v>
      </c>
      <c r="N296" s="9" t="s">
        <v>811</v>
      </c>
      <c r="O296" s="60">
        <v>38957</v>
      </c>
      <c r="P296" s="9">
        <v>5</v>
      </c>
      <c r="Q296" s="9">
        <v>14</v>
      </c>
      <c r="R296" s="9">
        <v>0</v>
      </c>
      <c r="S296" s="9">
        <v>50</v>
      </c>
      <c r="T296" s="9"/>
      <c r="U296" s="9">
        <v>1516</v>
      </c>
      <c r="V296" s="9"/>
      <c r="W296" s="73"/>
      <c r="X296" s="9">
        <v>87249.43</v>
      </c>
      <c r="Y296" s="40">
        <f t="shared" si="5"/>
        <v>82886.959999999992</v>
      </c>
      <c r="Z296" s="40">
        <v>4362.47</v>
      </c>
      <c r="AA296" s="9" t="s">
        <v>127</v>
      </c>
      <c r="AB296" s="9" t="s">
        <v>114</v>
      </c>
      <c r="AC296" s="9" t="s">
        <v>119</v>
      </c>
      <c r="AD296" s="3" t="s">
        <v>116</v>
      </c>
      <c r="AE296" s="9" t="s">
        <v>254</v>
      </c>
      <c r="AF296" s="3" t="s">
        <v>2008</v>
      </c>
      <c r="AG296" s="3" t="s">
        <v>2394</v>
      </c>
      <c r="AH296" s="9"/>
      <c r="AI296" s="3" t="s">
        <v>2426</v>
      </c>
      <c r="AJ296" s="35">
        <v>44505</v>
      </c>
      <c r="AK296" s="52"/>
    </row>
    <row r="297" spans="1:37" s="15" customFormat="1">
      <c r="A297" s="3">
        <v>295</v>
      </c>
      <c r="B297" s="8" t="s">
        <v>7</v>
      </c>
      <c r="C297" s="2" t="s">
        <v>8</v>
      </c>
      <c r="D297" s="2" t="s">
        <v>9</v>
      </c>
      <c r="E297" s="3" t="s">
        <v>4</v>
      </c>
      <c r="F297" s="10" t="s">
        <v>10</v>
      </c>
      <c r="G297" s="2" t="s">
        <v>6</v>
      </c>
      <c r="H297" s="9" t="s">
        <v>108</v>
      </c>
      <c r="I297" s="9" t="s">
        <v>99</v>
      </c>
      <c r="J297" s="9" t="s">
        <v>109</v>
      </c>
      <c r="K297" s="9" t="s">
        <v>108</v>
      </c>
      <c r="L297" s="9" t="s">
        <v>110</v>
      </c>
      <c r="M297" s="9" t="s">
        <v>2007</v>
      </c>
      <c r="N297" s="9" t="s">
        <v>811</v>
      </c>
      <c r="O297" s="60">
        <v>38957</v>
      </c>
      <c r="P297" s="9">
        <v>5</v>
      </c>
      <c r="Q297" s="9">
        <v>14</v>
      </c>
      <c r="R297" s="9">
        <v>0</v>
      </c>
      <c r="S297" s="9">
        <v>50</v>
      </c>
      <c r="T297" s="9"/>
      <c r="U297" s="9">
        <v>9318</v>
      </c>
      <c r="V297" s="9"/>
      <c r="W297" s="73"/>
      <c r="X297" s="9">
        <v>2466.81</v>
      </c>
      <c r="Y297" s="40">
        <f t="shared" si="5"/>
        <v>2343.4699999999998</v>
      </c>
      <c r="Z297" s="40">
        <v>123.34</v>
      </c>
      <c r="AA297" s="9" t="s">
        <v>127</v>
      </c>
      <c r="AB297" s="9" t="s">
        <v>114</v>
      </c>
      <c r="AC297" s="9" t="s">
        <v>119</v>
      </c>
      <c r="AD297" s="3" t="s">
        <v>116</v>
      </c>
      <c r="AE297" s="9" t="s">
        <v>254</v>
      </c>
      <c r="AF297" s="3" t="s">
        <v>2008</v>
      </c>
      <c r="AG297" s="3" t="s">
        <v>2394</v>
      </c>
      <c r="AH297" s="9"/>
      <c r="AI297" s="9"/>
      <c r="AJ297" s="35">
        <v>44501</v>
      </c>
      <c r="AK297" s="52">
        <v>5.8000000000000003E-2</v>
      </c>
    </row>
    <row r="298" spans="1:37" s="15" customFormat="1">
      <c r="A298" s="3">
        <v>296</v>
      </c>
      <c r="B298" s="8" t="s">
        <v>11</v>
      </c>
      <c r="C298" s="2" t="s">
        <v>12</v>
      </c>
      <c r="D298" s="2" t="s">
        <v>2441</v>
      </c>
      <c r="E298" s="3" t="s">
        <v>4</v>
      </c>
      <c r="F298" s="10" t="s">
        <v>13</v>
      </c>
      <c r="G298" s="2" t="s">
        <v>6</v>
      </c>
      <c r="H298" s="9" t="s">
        <v>108</v>
      </c>
      <c r="I298" s="9" t="s">
        <v>99</v>
      </c>
      <c r="J298" s="9" t="s">
        <v>109</v>
      </c>
      <c r="K298" s="9" t="s">
        <v>108</v>
      </c>
      <c r="L298" s="9" t="s">
        <v>110</v>
      </c>
      <c r="M298" s="9" t="s">
        <v>2007</v>
      </c>
      <c r="N298" s="9" t="s">
        <v>811</v>
      </c>
      <c r="O298" s="60">
        <v>38957</v>
      </c>
      <c r="P298" s="9">
        <v>5</v>
      </c>
      <c r="Q298" s="9">
        <v>14</v>
      </c>
      <c r="R298" s="9">
        <v>0</v>
      </c>
      <c r="S298" s="9">
        <v>50</v>
      </c>
      <c r="T298" s="9"/>
      <c r="U298" s="9">
        <v>5232</v>
      </c>
      <c r="V298" s="9"/>
      <c r="W298" s="73"/>
      <c r="X298" s="9">
        <v>17738.09</v>
      </c>
      <c r="Y298" s="40">
        <f t="shared" si="5"/>
        <v>16851.189999999999</v>
      </c>
      <c r="Z298" s="40">
        <v>886.9</v>
      </c>
      <c r="AA298" s="9" t="s">
        <v>127</v>
      </c>
      <c r="AB298" s="9" t="s">
        <v>114</v>
      </c>
      <c r="AC298" s="9" t="s">
        <v>119</v>
      </c>
      <c r="AD298" s="3" t="s">
        <v>116</v>
      </c>
      <c r="AE298" s="9" t="s">
        <v>254</v>
      </c>
      <c r="AF298" s="3" t="s">
        <v>2008</v>
      </c>
      <c r="AG298" s="3" t="s">
        <v>2394</v>
      </c>
      <c r="AH298" s="9"/>
      <c r="AI298" s="3" t="s">
        <v>2397</v>
      </c>
      <c r="AJ298" s="35">
        <v>44501</v>
      </c>
      <c r="AK298" s="52"/>
    </row>
    <row r="299" spans="1:37" s="15" customFormat="1">
      <c r="A299" s="3">
        <v>297</v>
      </c>
      <c r="B299" s="8" t="s">
        <v>885</v>
      </c>
      <c r="C299" s="2" t="s">
        <v>29</v>
      </c>
      <c r="D299" s="2" t="s">
        <v>2442</v>
      </c>
      <c r="E299" s="3" t="s">
        <v>4</v>
      </c>
      <c r="F299" s="10" t="s">
        <v>30</v>
      </c>
      <c r="G299" s="2" t="s">
        <v>6</v>
      </c>
      <c r="H299" s="9" t="s">
        <v>108</v>
      </c>
      <c r="I299" s="9" t="s">
        <v>99</v>
      </c>
      <c r="J299" s="9" t="s">
        <v>109</v>
      </c>
      <c r="K299" s="9" t="s">
        <v>108</v>
      </c>
      <c r="L299" s="9" t="s">
        <v>110</v>
      </c>
      <c r="M299" s="9" t="s">
        <v>2007</v>
      </c>
      <c r="N299" s="9" t="s">
        <v>811</v>
      </c>
      <c r="O299" s="60">
        <v>38957</v>
      </c>
      <c r="P299" s="9">
        <v>5</v>
      </c>
      <c r="Q299" s="9">
        <v>14</v>
      </c>
      <c r="R299" s="9">
        <v>0</v>
      </c>
      <c r="S299" s="9">
        <v>50</v>
      </c>
      <c r="T299" s="9"/>
      <c r="U299" s="9">
        <v>2784</v>
      </c>
      <c r="V299" s="9"/>
      <c r="W299" s="73"/>
      <c r="X299" s="9">
        <v>18347.53</v>
      </c>
      <c r="Y299" s="40">
        <f t="shared" si="5"/>
        <v>17430.149999999998</v>
      </c>
      <c r="Z299" s="40">
        <v>917.38</v>
      </c>
      <c r="AA299" s="9" t="s">
        <v>127</v>
      </c>
      <c r="AB299" s="9" t="s">
        <v>114</v>
      </c>
      <c r="AC299" s="9" t="s">
        <v>119</v>
      </c>
      <c r="AD299" s="3" t="s">
        <v>116</v>
      </c>
      <c r="AE299" s="9" t="s">
        <v>254</v>
      </c>
      <c r="AF299" s="3" t="s">
        <v>2008</v>
      </c>
      <c r="AG299" s="3" t="s">
        <v>2394</v>
      </c>
      <c r="AH299" s="9"/>
      <c r="AI299" s="3" t="s">
        <v>2397</v>
      </c>
      <c r="AJ299" s="35">
        <v>44503</v>
      </c>
      <c r="AK299" s="52">
        <v>0.8</v>
      </c>
    </row>
    <row r="300" spans="1:37" s="15" customFormat="1">
      <c r="A300" s="3">
        <v>298</v>
      </c>
      <c r="B300" s="8" t="s">
        <v>886</v>
      </c>
      <c r="C300" s="2" t="s">
        <v>31</v>
      </c>
      <c r="D300" s="2" t="s">
        <v>32</v>
      </c>
      <c r="E300" s="3" t="s">
        <v>4</v>
      </c>
      <c r="F300" s="10" t="s">
        <v>33</v>
      </c>
      <c r="G300" s="2" t="s">
        <v>6</v>
      </c>
      <c r="H300" s="9" t="s">
        <v>108</v>
      </c>
      <c r="I300" s="9" t="s">
        <v>99</v>
      </c>
      <c r="J300" s="9" t="s">
        <v>109</v>
      </c>
      <c r="K300" s="9" t="s">
        <v>108</v>
      </c>
      <c r="L300" s="9" t="s">
        <v>130</v>
      </c>
      <c r="M300" s="9" t="s">
        <v>2007</v>
      </c>
      <c r="N300" s="9" t="s">
        <v>811</v>
      </c>
      <c r="O300" s="60">
        <v>38957</v>
      </c>
      <c r="P300" s="9">
        <v>5</v>
      </c>
      <c r="Q300" s="9">
        <v>14</v>
      </c>
      <c r="R300" s="9">
        <v>0</v>
      </c>
      <c r="S300" s="9">
        <v>50</v>
      </c>
      <c r="T300" s="9"/>
      <c r="U300" s="9">
        <v>5236</v>
      </c>
      <c r="V300" s="9"/>
      <c r="W300" s="73"/>
      <c r="X300" s="9">
        <v>32336.33</v>
      </c>
      <c r="Y300" s="40">
        <f t="shared" si="5"/>
        <v>30719.510000000002</v>
      </c>
      <c r="Z300" s="40">
        <v>1616.82</v>
      </c>
      <c r="AA300" s="9" t="s">
        <v>127</v>
      </c>
      <c r="AB300" s="9" t="s">
        <v>114</v>
      </c>
      <c r="AC300" s="9" t="s">
        <v>115</v>
      </c>
      <c r="AD300" s="3" t="s">
        <v>116</v>
      </c>
      <c r="AE300" s="9" t="s">
        <v>254</v>
      </c>
      <c r="AF300" s="3" t="s">
        <v>2008</v>
      </c>
      <c r="AG300" s="3" t="s">
        <v>2394</v>
      </c>
      <c r="AH300" s="9"/>
      <c r="AI300" s="9"/>
      <c r="AJ300" s="37">
        <v>44503</v>
      </c>
      <c r="AK300" s="69">
        <v>1.2</v>
      </c>
    </row>
    <row r="301" spans="1:37" s="15" customFormat="1">
      <c r="A301" s="3">
        <v>299</v>
      </c>
      <c r="B301" s="8" t="s">
        <v>887</v>
      </c>
      <c r="C301" s="2" t="s">
        <v>21</v>
      </c>
      <c r="D301" s="2">
        <v>394070005</v>
      </c>
      <c r="E301" s="3" t="s">
        <v>4</v>
      </c>
      <c r="F301" s="10" t="s">
        <v>48</v>
      </c>
      <c r="G301" s="2" t="s">
        <v>6</v>
      </c>
      <c r="H301" s="9" t="s">
        <v>108</v>
      </c>
      <c r="I301" s="9" t="s">
        <v>99</v>
      </c>
      <c r="J301" s="9" t="s">
        <v>109</v>
      </c>
      <c r="K301" s="9" t="s">
        <v>108</v>
      </c>
      <c r="L301" s="9" t="s">
        <v>110</v>
      </c>
      <c r="M301" s="9" t="s">
        <v>2007</v>
      </c>
      <c r="N301" s="9" t="s">
        <v>811</v>
      </c>
      <c r="O301" s="60">
        <v>38957</v>
      </c>
      <c r="P301" s="9">
        <v>5</v>
      </c>
      <c r="Q301" s="9">
        <v>14</v>
      </c>
      <c r="R301" s="9">
        <v>0</v>
      </c>
      <c r="S301" s="9">
        <v>50</v>
      </c>
      <c r="T301" s="9"/>
      <c r="U301" s="9">
        <v>1800</v>
      </c>
      <c r="V301" s="9"/>
      <c r="W301" s="73"/>
      <c r="X301" s="9">
        <v>38774.379999999997</v>
      </c>
      <c r="Y301" s="40">
        <f t="shared" si="5"/>
        <v>36835.659999999996</v>
      </c>
      <c r="Z301" s="40">
        <v>1938.72</v>
      </c>
      <c r="AA301" s="9" t="s">
        <v>127</v>
      </c>
      <c r="AB301" s="9" t="s">
        <v>114</v>
      </c>
      <c r="AC301" s="9" t="s">
        <v>115</v>
      </c>
      <c r="AD301" s="3" t="s">
        <v>116</v>
      </c>
      <c r="AE301" s="9" t="s">
        <v>254</v>
      </c>
      <c r="AF301" s="3" t="s">
        <v>2008</v>
      </c>
      <c r="AG301" s="3" t="s">
        <v>2394</v>
      </c>
      <c r="AH301" s="9"/>
      <c r="AI301" s="9"/>
      <c r="AJ301" s="35">
        <v>44502</v>
      </c>
      <c r="AK301" s="52">
        <v>1.1000000000000001</v>
      </c>
    </row>
    <row r="302" spans="1:37" s="15" customFormat="1">
      <c r="A302" s="3">
        <v>300</v>
      </c>
      <c r="B302" s="8" t="s">
        <v>888</v>
      </c>
      <c r="C302" s="2" t="s">
        <v>49</v>
      </c>
      <c r="D302" s="2">
        <v>394990079</v>
      </c>
      <c r="E302" s="3" t="s">
        <v>4</v>
      </c>
      <c r="F302" s="10" t="s">
        <v>50</v>
      </c>
      <c r="G302" s="2" t="s">
        <v>6</v>
      </c>
      <c r="H302" s="9" t="s">
        <v>108</v>
      </c>
      <c r="I302" s="9" t="s">
        <v>99</v>
      </c>
      <c r="J302" s="9" t="s">
        <v>109</v>
      </c>
      <c r="K302" s="9" t="s">
        <v>108</v>
      </c>
      <c r="L302" s="9" t="s">
        <v>110</v>
      </c>
      <c r="M302" s="9" t="s">
        <v>2007</v>
      </c>
      <c r="N302" s="9" t="s">
        <v>811</v>
      </c>
      <c r="O302" s="60">
        <v>38957</v>
      </c>
      <c r="P302" s="9">
        <v>5</v>
      </c>
      <c r="Q302" s="9">
        <v>14</v>
      </c>
      <c r="R302" s="9">
        <v>0</v>
      </c>
      <c r="S302" s="9">
        <v>50</v>
      </c>
      <c r="T302" s="9"/>
      <c r="U302" s="9">
        <v>720</v>
      </c>
      <c r="V302" s="9"/>
      <c r="W302" s="73"/>
      <c r="X302" s="9">
        <v>227220.18</v>
      </c>
      <c r="Y302" s="40">
        <f t="shared" si="5"/>
        <v>215859.16999999998</v>
      </c>
      <c r="Z302" s="40">
        <v>11361.01</v>
      </c>
      <c r="AA302" s="9" t="s">
        <v>127</v>
      </c>
      <c r="AB302" s="9" t="s">
        <v>114</v>
      </c>
      <c r="AC302" s="9" t="s">
        <v>119</v>
      </c>
      <c r="AD302" s="3" t="s">
        <v>116</v>
      </c>
      <c r="AE302" s="9" t="s">
        <v>254</v>
      </c>
      <c r="AF302" s="3" t="s">
        <v>2008</v>
      </c>
      <c r="AG302" s="3" t="s">
        <v>2394</v>
      </c>
      <c r="AH302" s="9"/>
      <c r="AI302" s="9"/>
      <c r="AJ302" s="35">
        <v>44504</v>
      </c>
      <c r="AK302" s="52">
        <v>7</v>
      </c>
    </row>
    <row r="303" spans="1:37" s="15" customFormat="1">
      <c r="A303" s="3">
        <v>301</v>
      </c>
      <c r="B303" s="8" t="s">
        <v>889</v>
      </c>
      <c r="C303" s="2" t="s">
        <v>51</v>
      </c>
      <c r="D303" s="2" t="s">
        <v>52</v>
      </c>
      <c r="E303" s="3" t="s">
        <v>4</v>
      </c>
      <c r="F303" s="10" t="s">
        <v>53</v>
      </c>
      <c r="G303" s="2" t="s">
        <v>6</v>
      </c>
      <c r="H303" s="9" t="s">
        <v>108</v>
      </c>
      <c r="I303" s="9" t="s">
        <v>99</v>
      </c>
      <c r="J303" s="9" t="s">
        <v>109</v>
      </c>
      <c r="K303" s="9" t="s">
        <v>108</v>
      </c>
      <c r="L303" s="9" t="s">
        <v>110</v>
      </c>
      <c r="M303" s="9" t="s">
        <v>2007</v>
      </c>
      <c r="N303" s="9" t="s">
        <v>811</v>
      </c>
      <c r="O303" s="60">
        <v>38957</v>
      </c>
      <c r="P303" s="9">
        <v>5</v>
      </c>
      <c r="Q303" s="9">
        <v>14</v>
      </c>
      <c r="R303" s="9">
        <v>0</v>
      </c>
      <c r="S303" s="9">
        <v>50</v>
      </c>
      <c r="T303" s="9"/>
      <c r="U303" s="9">
        <v>1608</v>
      </c>
      <c r="V303" s="9"/>
      <c r="W303" s="73"/>
      <c r="X303" s="9">
        <v>80974.03</v>
      </c>
      <c r="Y303" s="40">
        <f t="shared" si="5"/>
        <v>76925.33</v>
      </c>
      <c r="Z303" s="40">
        <v>4048.7</v>
      </c>
      <c r="AA303" s="9" t="s">
        <v>127</v>
      </c>
      <c r="AB303" s="9" t="s">
        <v>114</v>
      </c>
      <c r="AC303" s="9" t="s">
        <v>119</v>
      </c>
      <c r="AD303" s="3" t="s">
        <v>116</v>
      </c>
      <c r="AE303" s="9" t="s">
        <v>254</v>
      </c>
      <c r="AF303" s="3" t="s">
        <v>2008</v>
      </c>
      <c r="AG303" s="3" t="s">
        <v>2394</v>
      </c>
      <c r="AH303" s="9"/>
      <c r="AI303" s="9"/>
      <c r="AJ303" s="37">
        <v>44505</v>
      </c>
      <c r="AK303" s="69">
        <v>2.5</v>
      </c>
    </row>
    <row r="304" spans="1:37" s="15" customFormat="1" ht="48">
      <c r="A304" s="3">
        <v>302</v>
      </c>
      <c r="B304" s="1" t="s">
        <v>2443</v>
      </c>
      <c r="C304" s="2" t="s">
        <v>2444</v>
      </c>
      <c r="D304" s="5" t="s">
        <v>2445</v>
      </c>
      <c r="E304" s="3" t="s">
        <v>4</v>
      </c>
      <c r="F304" s="10" t="s">
        <v>890</v>
      </c>
      <c r="G304" s="2" t="s">
        <v>56</v>
      </c>
      <c r="H304" s="9" t="s">
        <v>108</v>
      </c>
      <c r="I304" s="9" t="s">
        <v>98</v>
      </c>
      <c r="J304" s="9" t="s">
        <v>891</v>
      </c>
      <c r="K304" s="9" t="s">
        <v>110</v>
      </c>
      <c r="L304" s="9" t="s">
        <v>108</v>
      </c>
      <c r="M304" s="9" t="s">
        <v>2446</v>
      </c>
      <c r="N304" s="9" t="s">
        <v>112</v>
      </c>
      <c r="O304" s="60">
        <v>41275</v>
      </c>
      <c r="P304" s="9">
        <v>5</v>
      </c>
      <c r="Q304" s="9">
        <v>7</v>
      </c>
      <c r="R304" s="9">
        <v>0</v>
      </c>
      <c r="S304" s="9">
        <v>50</v>
      </c>
      <c r="T304" s="9"/>
      <c r="U304" s="9">
        <v>2620</v>
      </c>
      <c r="V304" s="9"/>
      <c r="W304" s="76" t="s">
        <v>892</v>
      </c>
      <c r="X304" s="9">
        <v>108329.73</v>
      </c>
      <c r="Y304" s="40">
        <f t="shared" si="5"/>
        <v>99482.76</v>
      </c>
      <c r="Z304" s="40">
        <v>8846.9699999999993</v>
      </c>
      <c r="AA304" s="9" t="s">
        <v>127</v>
      </c>
      <c r="AB304" s="9" t="s">
        <v>114</v>
      </c>
      <c r="AC304" s="9" t="s">
        <v>115</v>
      </c>
      <c r="AD304" s="3" t="s">
        <v>116</v>
      </c>
      <c r="AE304" s="9" t="s">
        <v>128</v>
      </c>
      <c r="AF304" s="3" t="s">
        <v>2008</v>
      </c>
      <c r="AG304" s="3" t="s">
        <v>2447</v>
      </c>
      <c r="AH304" s="9"/>
      <c r="AI304" s="9"/>
      <c r="AJ304" s="34">
        <v>44523</v>
      </c>
      <c r="AK304" s="3"/>
    </row>
    <row r="305" spans="1:37" s="15" customFormat="1" ht="12">
      <c r="A305" s="3">
        <v>303</v>
      </c>
      <c r="B305" s="1" t="s">
        <v>893</v>
      </c>
      <c r="C305" s="2" t="s">
        <v>894</v>
      </c>
      <c r="D305" s="2" t="s">
        <v>895</v>
      </c>
      <c r="E305" s="3" t="s">
        <v>4</v>
      </c>
      <c r="F305" s="10" t="s">
        <v>896</v>
      </c>
      <c r="G305" s="2" t="s">
        <v>56</v>
      </c>
      <c r="H305" s="9" t="s">
        <v>108</v>
      </c>
      <c r="I305" s="9" t="s">
        <v>98</v>
      </c>
      <c r="J305" s="9" t="s">
        <v>891</v>
      </c>
      <c r="K305" s="9" t="s">
        <v>110</v>
      </c>
      <c r="L305" s="9" t="s">
        <v>108</v>
      </c>
      <c r="M305" s="9" t="s">
        <v>2446</v>
      </c>
      <c r="N305" s="9" t="s">
        <v>112</v>
      </c>
      <c r="O305" s="60">
        <v>41275</v>
      </c>
      <c r="P305" s="9">
        <v>5</v>
      </c>
      <c r="Q305" s="9">
        <v>7</v>
      </c>
      <c r="R305" s="9">
        <v>0</v>
      </c>
      <c r="S305" s="9">
        <v>50</v>
      </c>
      <c r="T305" s="9"/>
      <c r="U305" s="9">
        <v>1728</v>
      </c>
      <c r="V305" s="9"/>
      <c r="W305" s="73"/>
      <c r="X305" s="9">
        <v>621609.16</v>
      </c>
      <c r="Y305" s="40">
        <f t="shared" si="5"/>
        <v>570844.12</v>
      </c>
      <c r="Z305" s="40">
        <v>50765.04</v>
      </c>
      <c r="AA305" s="9" t="s">
        <v>127</v>
      </c>
      <c r="AB305" s="9" t="s">
        <v>114</v>
      </c>
      <c r="AC305" s="9" t="s">
        <v>115</v>
      </c>
      <c r="AD305" s="3" t="s">
        <v>116</v>
      </c>
      <c r="AE305" s="9" t="s">
        <v>128</v>
      </c>
      <c r="AF305" s="3" t="s">
        <v>2008</v>
      </c>
      <c r="AG305" s="3" t="s">
        <v>2447</v>
      </c>
      <c r="AH305" s="9"/>
      <c r="AI305" s="9"/>
      <c r="AJ305" s="34">
        <v>44516</v>
      </c>
      <c r="AK305" s="3"/>
    </row>
    <row r="306" spans="1:37" s="15" customFormat="1" ht="48">
      <c r="A306" s="3">
        <v>304</v>
      </c>
      <c r="B306" s="1" t="s">
        <v>2448</v>
      </c>
      <c r="C306" s="2" t="s">
        <v>897</v>
      </c>
      <c r="D306" s="5" t="s">
        <v>2449</v>
      </c>
      <c r="E306" s="3" t="s">
        <v>4</v>
      </c>
      <c r="F306" s="10" t="s">
        <v>898</v>
      </c>
      <c r="G306" s="2" t="s">
        <v>56</v>
      </c>
      <c r="H306" s="9" t="s">
        <v>108</v>
      </c>
      <c r="I306" s="9" t="s">
        <v>98</v>
      </c>
      <c r="J306" s="9" t="s">
        <v>891</v>
      </c>
      <c r="K306" s="9" t="s">
        <v>110</v>
      </c>
      <c r="L306" s="9" t="s">
        <v>108</v>
      </c>
      <c r="M306" s="9" t="s">
        <v>2446</v>
      </c>
      <c r="N306" s="9" t="s">
        <v>112</v>
      </c>
      <c r="O306" s="60">
        <v>41275</v>
      </c>
      <c r="P306" s="9">
        <v>5</v>
      </c>
      <c r="Q306" s="9">
        <v>7</v>
      </c>
      <c r="R306" s="9">
        <v>0</v>
      </c>
      <c r="S306" s="9">
        <v>50</v>
      </c>
      <c r="T306" s="9"/>
      <c r="U306" s="9">
        <v>2832</v>
      </c>
      <c r="V306" s="9"/>
      <c r="W306" s="73"/>
      <c r="X306" s="9">
        <v>62476.04</v>
      </c>
      <c r="Y306" s="40">
        <f t="shared" si="5"/>
        <v>57373.599999999999</v>
      </c>
      <c r="Z306" s="40">
        <v>5102.4399999999996</v>
      </c>
      <c r="AA306" s="9" t="s">
        <v>127</v>
      </c>
      <c r="AB306" s="9" t="s">
        <v>114</v>
      </c>
      <c r="AC306" s="9" t="s">
        <v>115</v>
      </c>
      <c r="AD306" s="3" t="s">
        <v>116</v>
      </c>
      <c r="AE306" s="9" t="s">
        <v>128</v>
      </c>
      <c r="AF306" s="3" t="s">
        <v>2008</v>
      </c>
      <c r="AG306" s="3" t="s">
        <v>2447</v>
      </c>
      <c r="AH306" s="9"/>
      <c r="AI306" s="9"/>
      <c r="AJ306" s="34">
        <v>44525</v>
      </c>
      <c r="AK306" s="3"/>
    </row>
    <row r="307" spans="1:37" s="15" customFormat="1" ht="48">
      <c r="A307" s="3">
        <v>305</v>
      </c>
      <c r="B307" s="1" t="s">
        <v>899</v>
      </c>
      <c r="C307" s="2" t="s">
        <v>900</v>
      </c>
      <c r="D307" s="5" t="s">
        <v>901</v>
      </c>
      <c r="E307" s="3" t="s">
        <v>4</v>
      </c>
      <c r="F307" s="10" t="s">
        <v>902</v>
      </c>
      <c r="G307" s="2" t="s">
        <v>56</v>
      </c>
      <c r="H307" s="9" t="s">
        <v>108</v>
      </c>
      <c r="I307" s="9" t="s">
        <v>98</v>
      </c>
      <c r="J307" s="9" t="s">
        <v>891</v>
      </c>
      <c r="K307" s="9" t="s">
        <v>110</v>
      </c>
      <c r="L307" s="9" t="s">
        <v>108</v>
      </c>
      <c r="M307" s="9" t="s">
        <v>2446</v>
      </c>
      <c r="N307" s="9" t="s">
        <v>112</v>
      </c>
      <c r="O307" s="60">
        <v>41348</v>
      </c>
      <c r="P307" s="9">
        <v>5</v>
      </c>
      <c r="Q307" s="9">
        <v>7</v>
      </c>
      <c r="R307" s="9">
        <v>0</v>
      </c>
      <c r="S307" s="9">
        <v>50</v>
      </c>
      <c r="T307" s="9"/>
      <c r="U307" s="9">
        <v>2272</v>
      </c>
      <c r="V307" s="9"/>
      <c r="W307" s="73"/>
      <c r="X307" s="9">
        <v>166193.87</v>
      </c>
      <c r="Y307" s="40">
        <f t="shared" si="5"/>
        <v>152621.19999999998</v>
      </c>
      <c r="Z307" s="40">
        <v>13572.67</v>
      </c>
      <c r="AA307" s="9" t="s">
        <v>127</v>
      </c>
      <c r="AB307" s="9" t="s">
        <v>114</v>
      </c>
      <c r="AC307" s="9" t="s">
        <v>115</v>
      </c>
      <c r="AD307" s="3" t="s">
        <v>116</v>
      </c>
      <c r="AE307" s="9" t="s">
        <v>128</v>
      </c>
      <c r="AF307" s="3" t="s">
        <v>2008</v>
      </c>
      <c r="AG307" s="3" t="s">
        <v>2447</v>
      </c>
      <c r="AH307" s="9"/>
      <c r="AI307" s="9"/>
      <c r="AJ307" s="34">
        <v>44524</v>
      </c>
      <c r="AK307" s="3"/>
    </row>
    <row r="308" spans="1:37" s="15" customFormat="1" ht="48">
      <c r="A308" s="3">
        <v>306</v>
      </c>
      <c r="B308" s="1" t="s">
        <v>903</v>
      </c>
      <c r="C308" s="2" t="s">
        <v>904</v>
      </c>
      <c r="D308" s="5" t="s">
        <v>905</v>
      </c>
      <c r="E308" s="3" t="s">
        <v>4</v>
      </c>
      <c r="F308" s="10" t="s">
        <v>906</v>
      </c>
      <c r="G308" s="2" t="s">
        <v>56</v>
      </c>
      <c r="H308" s="9" t="s">
        <v>108</v>
      </c>
      <c r="I308" s="9" t="s">
        <v>98</v>
      </c>
      <c r="J308" s="9" t="s">
        <v>891</v>
      </c>
      <c r="K308" s="9" t="s">
        <v>110</v>
      </c>
      <c r="L308" s="9" t="s">
        <v>108</v>
      </c>
      <c r="M308" s="9" t="s">
        <v>2446</v>
      </c>
      <c r="N308" s="9" t="s">
        <v>112</v>
      </c>
      <c r="O308" s="60">
        <v>41275</v>
      </c>
      <c r="P308" s="9">
        <v>5</v>
      </c>
      <c r="Q308" s="9">
        <v>7</v>
      </c>
      <c r="R308" s="9">
        <v>0</v>
      </c>
      <c r="S308" s="9">
        <v>50</v>
      </c>
      <c r="T308" s="9"/>
      <c r="U308" s="9">
        <v>3928</v>
      </c>
      <c r="V308" s="9"/>
      <c r="W308" s="73"/>
      <c r="X308" s="9">
        <v>118237.5</v>
      </c>
      <c r="Y308" s="40">
        <f t="shared" si="5"/>
        <v>108581.22</v>
      </c>
      <c r="Z308" s="40">
        <v>9656.2800000000007</v>
      </c>
      <c r="AA308" s="9" t="s">
        <v>127</v>
      </c>
      <c r="AB308" s="9" t="s">
        <v>114</v>
      </c>
      <c r="AC308" s="9" t="s">
        <v>115</v>
      </c>
      <c r="AD308" s="3" t="s">
        <v>116</v>
      </c>
      <c r="AE308" s="9" t="s">
        <v>128</v>
      </c>
      <c r="AF308" s="3" t="s">
        <v>2008</v>
      </c>
      <c r="AG308" s="3" t="s">
        <v>2447</v>
      </c>
      <c r="AH308" s="9"/>
      <c r="AI308" s="9"/>
      <c r="AJ308" s="34">
        <v>44517</v>
      </c>
      <c r="AK308" s="3"/>
    </row>
    <row r="309" spans="1:37" s="15" customFormat="1" ht="48">
      <c r="A309" s="3">
        <v>307</v>
      </c>
      <c r="B309" s="1" t="s">
        <v>907</v>
      </c>
      <c r="C309" s="2" t="s">
        <v>908</v>
      </c>
      <c r="D309" s="5" t="s">
        <v>909</v>
      </c>
      <c r="E309" s="3" t="s">
        <v>4</v>
      </c>
      <c r="F309" s="10" t="s">
        <v>910</v>
      </c>
      <c r="G309" s="2" t="s">
        <v>56</v>
      </c>
      <c r="H309" s="9" t="s">
        <v>108</v>
      </c>
      <c r="I309" s="9" t="s">
        <v>98</v>
      </c>
      <c r="J309" s="9" t="s">
        <v>891</v>
      </c>
      <c r="K309" s="9" t="s">
        <v>110</v>
      </c>
      <c r="L309" s="9" t="s">
        <v>108</v>
      </c>
      <c r="M309" s="9" t="s">
        <v>2446</v>
      </c>
      <c r="N309" s="9" t="s">
        <v>112</v>
      </c>
      <c r="O309" s="60">
        <v>41275</v>
      </c>
      <c r="P309" s="9">
        <v>5</v>
      </c>
      <c r="Q309" s="9">
        <v>7</v>
      </c>
      <c r="R309" s="9">
        <v>0</v>
      </c>
      <c r="S309" s="9">
        <v>50</v>
      </c>
      <c r="T309" s="9"/>
      <c r="U309" s="9">
        <v>3260</v>
      </c>
      <c r="V309" s="9"/>
      <c r="W309" s="73"/>
      <c r="X309" s="9">
        <v>108772</v>
      </c>
      <c r="Y309" s="40">
        <f t="shared" si="5"/>
        <v>99888.76</v>
      </c>
      <c r="Z309" s="40">
        <v>8883.24</v>
      </c>
      <c r="AA309" s="9" t="s">
        <v>127</v>
      </c>
      <c r="AB309" s="9" t="s">
        <v>114</v>
      </c>
      <c r="AC309" s="9" t="s">
        <v>115</v>
      </c>
      <c r="AD309" s="3" t="s">
        <v>116</v>
      </c>
      <c r="AE309" s="9" t="s">
        <v>128</v>
      </c>
      <c r="AF309" s="3" t="s">
        <v>2008</v>
      </c>
      <c r="AG309" s="3" t="s">
        <v>2447</v>
      </c>
      <c r="AH309" s="9"/>
      <c r="AI309" s="9"/>
      <c r="AJ309" s="34">
        <v>44552</v>
      </c>
      <c r="AK309" s="3"/>
    </row>
    <row r="310" spans="1:37" s="15" customFormat="1" ht="12">
      <c r="A310" s="3">
        <v>308</v>
      </c>
      <c r="B310" s="1" t="s">
        <v>911</v>
      </c>
      <c r="C310" s="2" t="s">
        <v>912</v>
      </c>
      <c r="D310" s="2" t="s">
        <v>913</v>
      </c>
      <c r="E310" s="3" t="s">
        <v>4</v>
      </c>
      <c r="F310" s="10" t="s">
        <v>914</v>
      </c>
      <c r="G310" s="2" t="s">
        <v>56</v>
      </c>
      <c r="H310" s="9" t="s">
        <v>108</v>
      </c>
      <c r="I310" s="9" t="s">
        <v>98</v>
      </c>
      <c r="J310" s="9" t="s">
        <v>891</v>
      </c>
      <c r="K310" s="9" t="s">
        <v>110</v>
      </c>
      <c r="L310" s="9" t="s">
        <v>108</v>
      </c>
      <c r="M310" s="9" t="s">
        <v>2446</v>
      </c>
      <c r="N310" s="9" t="s">
        <v>112</v>
      </c>
      <c r="O310" s="60">
        <v>41348</v>
      </c>
      <c r="P310" s="9">
        <v>5</v>
      </c>
      <c r="Q310" s="9">
        <v>7</v>
      </c>
      <c r="R310" s="9">
        <v>0</v>
      </c>
      <c r="S310" s="9">
        <v>50</v>
      </c>
      <c r="T310" s="9"/>
      <c r="U310" s="9">
        <v>1744</v>
      </c>
      <c r="V310" s="9"/>
      <c r="W310" s="73"/>
      <c r="X310" s="9">
        <v>225968.84</v>
      </c>
      <c r="Y310" s="40">
        <f t="shared" si="5"/>
        <v>207514.72</v>
      </c>
      <c r="Z310" s="40">
        <v>18454.12</v>
      </c>
      <c r="AA310" s="9" t="s">
        <v>127</v>
      </c>
      <c r="AB310" s="9" t="s">
        <v>114</v>
      </c>
      <c r="AC310" s="9" t="s">
        <v>115</v>
      </c>
      <c r="AD310" s="3" t="s">
        <v>116</v>
      </c>
      <c r="AE310" s="9" t="s">
        <v>128</v>
      </c>
      <c r="AF310" s="3" t="s">
        <v>2008</v>
      </c>
      <c r="AG310" s="3" t="s">
        <v>2447</v>
      </c>
      <c r="AH310" s="9"/>
      <c r="AI310" s="9"/>
      <c r="AJ310" s="34">
        <v>44518</v>
      </c>
      <c r="AK310" s="3"/>
    </row>
    <row r="311" spans="1:37" s="15" customFormat="1" ht="48">
      <c r="A311" s="3">
        <v>309</v>
      </c>
      <c r="B311" s="1" t="s">
        <v>2450</v>
      </c>
      <c r="C311" s="2" t="s">
        <v>915</v>
      </c>
      <c r="D311" s="5" t="s">
        <v>2451</v>
      </c>
      <c r="E311" s="3" t="s">
        <v>4</v>
      </c>
      <c r="F311" s="10" t="s">
        <v>916</v>
      </c>
      <c r="G311" s="2" t="s">
        <v>56</v>
      </c>
      <c r="H311" s="9" t="s">
        <v>108</v>
      </c>
      <c r="I311" s="9" t="s">
        <v>98</v>
      </c>
      <c r="J311" s="9" t="s">
        <v>891</v>
      </c>
      <c r="K311" s="9" t="s">
        <v>110</v>
      </c>
      <c r="L311" s="9" t="s">
        <v>108</v>
      </c>
      <c r="M311" s="9" t="s">
        <v>2446</v>
      </c>
      <c r="N311" s="9" t="s">
        <v>112</v>
      </c>
      <c r="O311" s="60">
        <v>41348</v>
      </c>
      <c r="P311" s="9">
        <v>5</v>
      </c>
      <c r="Q311" s="9">
        <v>7</v>
      </c>
      <c r="R311" s="9">
        <v>0</v>
      </c>
      <c r="S311" s="9">
        <v>50</v>
      </c>
      <c r="T311" s="9"/>
      <c r="U311" s="9">
        <v>2700</v>
      </c>
      <c r="V311" s="9"/>
      <c r="W311" s="73"/>
      <c r="X311" s="9">
        <v>135479.42000000001</v>
      </c>
      <c r="Y311" s="40">
        <f t="shared" si="5"/>
        <v>124415.22000000002</v>
      </c>
      <c r="Z311" s="40">
        <v>11064.2</v>
      </c>
      <c r="AA311" s="9" t="s">
        <v>127</v>
      </c>
      <c r="AB311" s="9" t="s">
        <v>114</v>
      </c>
      <c r="AC311" s="9" t="s">
        <v>115</v>
      </c>
      <c r="AD311" s="3" t="s">
        <v>116</v>
      </c>
      <c r="AE311" s="9" t="s">
        <v>128</v>
      </c>
      <c r="AF311" s="3" t="s">
        <v>2008</v>
      </c>
      <c r="AG311" s="3" t="s">
        <v>2447</v>
      </c>
      <c r="AH311" s="9"/>
      <c r="AI311" s="9"/>
      <c r="AJ311" s="34">
        <v>44517</v>
      </c>
      <c r="AK311" s="3"/>
    </row>
    <row r="312" spans="1:37" s="15" customFormat="1" ht="12">
      <c r="A312" s="3">
        <v>310</v>
      </c>
      <c r="B312" s="1" t="s">
        <v>917</v>
      </c>
      <c r="C312" s="2" t="s">
        <v>918</v>
      </c>
      <c r="D312" s="2" t="s">
        <v>919</v>
      </c>
      <c r="E312" s="3" t="s">
        <v>4</v>
      </c>
      <c r="F312" s="10" t="s">
        <v>920</v>
      </c>
      <c r="G312" s="2" t="s">
        <v>56</v>
      </c>
      <c r="H312" s="9" t="s">
        <v>108</v>
      </c>
      <c r="I312" s="9" t="s">
        <v>98</v>
      </c>
      <c r="J312" s="9" t="s">
        <v>891</v>
      </c>
      <c r="K312" s="9" t="s">
        <v>110</v>
      </c>
      <c r="L312" s="9" t="s">
        <v>108</v>
      </c>
      <c r="M312" s="9" t="s">
        <v>2446</v>
      </c>
      <c r="N312" s="9" t="s">
        <v>112</v>
      </c>
      <c r="O312" s="60">
        <v>41348</v>
      </c>
      <c r="P312" s="9">
        <v>5</v>
      </c>
      <c r="Q312" s="9">
        <v>7</v>
      </c>
      <c r="R312" s="9">
        <v>0</v>
      </c>
      <c r="S312" s="9">
        <v>50</v>
      </c>
      <c r="T312" s="9"/>
      <c r="U312" s="9">
        <v>20440</v>
      </c>
      <c r="V312" s="9"/>
      <c r="W312" s="73"/>
      <c r="X312" s="9">
        <v>21825.19</v>
      </c>
      <c r="Y312" s="40">
        <f t="shared" si="5"/>
        <v>20043.059999999998</v>
      </c>
      <c r="Z312" s="40">
        <v>1782.13</v>
      </c>
      <c r="AA312" s="9" t="s">
        <v>127</v>
      </c>
      <c r="AB312" s="9" t="s">
        <v>114</v>
      </c>
      <c r="AC312" s="9" t="s">
        <v>115</v>
      </c>
      <c r="AD312" s="3" t="s">
        <v>116</v>
      </c>
      <c r="AE312" s="9" t="s">
        <v>128</v>
      </c>
      <c r="AF312" s="3" t="s">
        <v>2008</v>
      </c>
      <c r="AG312" s="3" t="s">
        <v>2447</v>
      </c>
      <c r="AH312" s="9"/>
      <c r="AI312" s="9"/>
      <c r="AJ312" s="34">
        <v>44527</v>
      </c>
      <c r="AK312" s="3"/>
    </row>
    <row r="313" spans="1:37" s="15" customFormat="1" ht="48">
      <c r="A313" s="3">
        <v>311</v>
      </c>
      <c r="B313" s="1" t="s">
        <v>2452</v>
      </c>
      <c r="C313" s="2" t="s">
        <v>921</v>
      </c>
      <c r="D313" s="5" t="s">
        <v>2453</v>
      </c>
      <c r="E313" s="3" t="s">
        <v>4</v>
      </c>
      <c r="F313" s="10" t="s">
        <v>922</v>
      </c>
      <c r="G313" s="2" t="s">
        <v>56</v>
      </c>
      <c r="H313" s="9" t="s">
        <v>108</v>
      </c>
      <c r="I313" s="9" t="s">
        <v>98</v>
      </c>
      <c r="J313" s="9" t="s">
        <v>891</v>
      </c>
      <c r="K313" s="9" t="s">
        <v>110</v>
      </c>
      <c r="L313" s="9" t="s">
        <v>108</v>
      </c>
      <c r="M313" s="9" t="s">
        <v>2446</v>
      </c>
      <c r="N313" s="9" t="s">
        <v>112</v>
      </c>
      <c r="O313" s="60">
        <v>41349</v>
      </c>
      <c r="P313" s="9">
        <v>5</v>
      </c>
      <c r="Q313" s="9">
        <v>7</v>
      </c>
      <c r="R313" s="9">
        <v>0</v>
      </c>
      <c r="S313" s="9">
        <v>50</v>
      </c>
      <c r="T313" s="9"/>
      <c r="U313" s="9" t="s">
        <v>130</v>
      </c>
      <c r="V313" s="9"/>
      <c r="W313" s="73"/>
      <c r="X313" s="9">
        <v>22888.04</v>
      </c>
      <c r="Y313" s="40">
        <f t="shared" si="5"/>
        <v>21018.620000000003</v>
      </c>
      <c r="Z313" s="40">
        <v>1869.42</v>
      </c>
      <c r="AA313" s="9" t="s">
        <v>127</v>
      </c>
      <c r="AB313" s="9" t="s">
        <v>114</v>
      </c>
      <c r="AC313" s="9" t="s">
        <v>115</v>
      </c>
      <c r="AD313" s="3" t="s">
        <v>116</v>
      </c>
      <c r="AE313" s="9" t="s">
        <v>128</v>
      </c>
      <c r="AF313" s="3" t="s">
        <v>2008</v>
      </c>
      <c r="AG313" s="3" t="s">
        <v>2447</v>
      </c>
      <c r="AH313" s="9"/>
      <c r="AI313" s="9"/>
      <c r="AJ313" s="34">
        <v>44522</v>
      </c>
      <c r="AK313" s="3"/>
    </row>
    <row r="314" spans="1:37" s="15" customFormat="1" ht="12">
      <c r="A314" s="3">
        <v>312</v>
      </c>
      <c r="B314" s="2" t="s">
        <v>923</v>
      </c>
      <c r="C314" s="4" t="s">
        <v>924</v>
      </c>
      <c r="D314" s="4" t="s">
        <v>925</v>
      </c>
      <c r="E314" s="3" t="s">
        <v>4</v>
      </c>
      <c r="F314" s="3" t="s">
        <v>926</v>
      </c>
      <c r="G314" s="4" t="s">
        <v>56</v>
      </c>
      <c r="H314" s="9"/>
      <c r="I314" s="9"/>
      <c r="J314" s="9"/>
      <c r="K314" s="9"/>
      <c r="L314" s="9"/>
      <c r="M314" s="9" t="s">
        <v>111</v>
      </c>
      <c r="N314" s="9" t="s">
        <v>112</v>
      </c>
      <c r="O314" s="60">
        <v>41348</v>
      </c>
      <c r="P314" s="9">
        <v>5</v>
      </c>
      <c r="Q314" s="9">
        <v>7</v>
      </c>
      <c r="R314" s="9">
        <v>0</v>
      </c>
      <c r="S314" s="9">
        <v>50</v>
      </c>
      <c r="T314" s="9"/>
      <c r="U314" s="9"/>
      <c r="V314" s="9"/>
      <c r="W314" s="73"/>
      <c r="X314" s="9">
        <v>436793.51</v>
      </c>
      <c r="Y314" s="40">
        <f t="shared" si="5"/>
        <v>401122.2</v>
      </c>
      <c r="Z314" s="40">
        <v>35671.31</v>
      </c>
      <c r="AA314" s="9" t="s">
        <v>252</v>
      </c>
      <c r="AB314" s="9" t="s">
        <v>114</v>
      </c>
      <c r="AC314" s="9" t="s">
        <v>115</v>
      </c>
      <c r="AD314" s="3" t="s">
        <v>116</v>
      </c>
      <c r="AE314" s="9" t="s">
        <v>128</v>
      </c>
      <c r="AF314" s="3" t="s">
        <v>2008</v>
      </c>
      <c r="AG314" s="3" t="s">
        <v>2447</v>
      </c>
      <c r="AH314" s="9"/>
      <c r="AI314" s="9"/>
      <c r="AJ314" s="34">
        <v>44561</v>
      </c>
      <c r="AK314" s="3"/>
    </row>
    <row r="315" spans="1:37" s="15" customFormat="1" ht="12">
      <c r="A315" s="3">
        <v>313</v>
      </c>
      <c r="B315" s="1" t="s">
        <v>927</v>
      </c>
      <c r="C315" s="2" t="s">
        <v>928</v>
      </c>
      <c r="D315" s="2" t="s">
        <v>2454</v>
      </c>
      <c r="E315" s="3" t="s">
        <v>4</v>
      </c>
      <c r="F315" s="10" t="s">
        <v>2455</v>
      </c>
      <c r="G315" s="2" t="s">
        <v>56</v>
      </c>
      <c r="H315" s="9" t="s">
        <v>108</v>
      </c>
      <c r="I315" s="9" t="s">
        <v>98</v>
      </c>
      <c r="J315" s="9" t="s">
        <v>929</v>
      </c>
      <c r="K315" s="9" t="s">
        <v>130</v>
      </c>
      <c r="L315" s="9" t="s">
        <v>130</v>
      </c>
      <c r="M315" s="9" t="s">
        <v>2456</v>
      </c>
      <c r="N315" s="9" t="s">
        <v>811</v>
      </c>
      <c r="O315" s="60">
        <v>41223</v>
      </c>
      <c r="P315" s="9">
        <v>5</v>
      </c>
      <c r="Q315" s="9">
        <v>8</v>
      </c>
      <c r="R315" s="9">
        <v>0</v>
      </c>
      <c r="S315" s="9">
        <v>50</v>
      </c>
      <c r="T315" s="9"/>
      <c r="U315" s="9" t="s">
        <v>130</v>
      </c>
      <c r="V315" s="9"/>
      <c r="W315" s="73"/>
      <c r="X315" s="9">
        <v>3000</v>
      </c>
      <c r="Y315" s="40">
        <f t="shared" si="5"/>
        <v>2850</v>
      </c>
      <c r="Z315" s="40">
        <v>150</v>
      </c>
      <c r="AA315" s="9" t="s">
        <v>817</v>
      </c>
      <c r="AB315" s="9" t="s">
        <v>114</v>
      </c>
      <c r="AC315" s="9" t="s">
        <v>115</v>
      </c>
      <c r="AD315" s="3" t="s">
        <v>116</v>
      </c>
      <c r="AE315" s="9" t="s">
        <v>128</v>
      </c>
      <c r="AF315" s="3" t="s">
        <v>2008</v>
      </c>
      <c r="AG315" s="3" t="s">
        <v>2457</v>
      </c>
      <c r="AH315" s="9" t="s">
        <v>2300</v>
      </c>
      <c r="AI315" s="9" t="s">
        <v>2256</v>
      </c>
      <c r="AJ315" s="34">
        <v>44512</v>
      </c>
      <c r="AK315" s="66"/>
    </row>
    <row r="316" spans="1:37" s="15" customFormat="1" ht="12">
      <c r="A316" s="3">
        <v>314</v>
      </c>
      <c r="B316" s="1" t="s">
        <v>930</v>
      </c>
      <c r="C316" s="2" t="s">
        <v>931</v>
      </c>
      <c r="D316" s="2" t="s">
        <v>2458</v>
      </c>
      <c r="E316" s="3" t="s">
        <v>4</v>
      </c>
      <c r="F316" s="10" t="s">
        <v>932</v>
      </c>
      <c r="G316" s="2" t="s">
        <v>56</v>
      </c>
      <c r="H316" s="9" t="s">
        <v>108</v>
      </c>
      <c r="I316" s="9" t="s">
        <v>98</v>
      </c>
      <c r="J316" s="9" t="s">
        <v>929</v>
      </c>
      <c r="K316" s="9" t="s">
        <v>110</v>
      </c>
      <c r="L316" s="9" t="s">
        <v>108</v>
      </c>
      <c r="M316" s="9" t="s">
        <v>2456</v>
      </c>
      <c r="N316" s="9" t="s">
        <v>112</v>
      </c>
      <c r="O316" s="60">
        <v>38933</v>
      </c>
      <c r="P316" s="9">
        <v>5</v>
      </c>
      <c r="Q316" s="9">
        <v>14</v>
      </c>
      <c r="R316" s="9">
        <v>0</v>
      </c>
      <c r="S316" s="9">
        <v>50</v>
      </c>
      <c r="T316" s="9"/>
      <c r="U316" s="9">
        <v>600</v>
      </c>
      <c r="V316" s="9"/>
      <c r="W316" s="73"/>
      <c r="X316" s="9">
        <v>129000</v>
      </c>
      <c r="Y316" s="40">
        <f t="shared" si="5"/>
        <v>122550</v>
      </c>
      <c r="Z316" s="40">
        <v>6450</v>
      </c>
      <c r="AA316" s="9" t="s">
        <v>817</v>
      </c>
      <c r="AB316" s="9" t="s">
        <v>114</v>
      </c>
      <c r="AC316" s="9" t="s">
        <v>115</v>
      </c>
      <c r="AD316" s="3" t="s">
        <v>116</v>
      </c>
      <c r="AE316" s="9" t="s">
        <v>128</v>
      </c>
      <c r="AF316" s="3" t="s">
        <v>2008</v>
      </c>
      <c r="AG316" s="3" t="s">
        <v>2459</v>
      </c>
      <c r="AH316" s="9"/>
      <c r="AI316" s="9"/>
      <c r="AJ316" s="34">
        <v>44529</v>
      </c>
      <c r="AK316" s="3"/>
    </row>
    <row r="317" spans="1:37" s="15" customFormat="1" ht="12">
      <c r="A317" s="3">
        <v>315</v>
      </c>
      <c r="B317" s="1" t="s">
        <v>933</v>
      </c>
      <c r="C317" s="2" t="s">
        <v>934</v>
      </c>
      <c r="D317" s="2" t="s">
        <v>2460</v>
      </c>
      <c r="E317" s="3" t="s">
        <v>4</v>
      </c>
      <c r="F317" s="10" t="s">
        <v>935</v>
      </c>
      <c r="G317" s="2" t="s">
        <v>56</v>
      </c>
      <c r="H317" s="9" t="s">
        <v>108</v>
      </c>
      <c r="I317" s="9" t="s">
        <v>98</v>
      </c>
      <c r="J317" s="9" t="s">
        <v>929</v>
      </c>
      <c r="K317" s="9" t="s">
        <v>110</v>
      </c>
      <c r="L317" s="9" t="s">
        <v>108</v>
      </c>
      <c r="M317" s="9" t="s">
        <v>2456</v>
      </c>
      <c r="N317" s="9" t="s">
        <v>112</v>
      </c>
      <c r="O317" s="60">
        <v>40008</v>
      </c>
      <c r="P317" s="9">
        <v>5</v>
      </c>
      <c r="Q317" s="9">
        <v>11</v>
      </c>
      <c r="R317" s="9">
        <v>0</v>
      </c>
      <c r="S317" s="9">
        <v>50</v>
      </c>
      <c r="T317" s="9"/>
      <c r="U317" s="9">
        <v>4000</v>
      </c>
      <c r="V317" s="9"/>
      <c r="W317" s="73"/>
      <c r="X317" s="9">
        <v>30000</v>
      </c>
      <c r="Y317" s="40">
        <f t="shared" si="5"/>
        <v>28500</v>
      </c>
      <c r="Z317" s="40">
        <v>1500</v>
      </c>
      <c r="AA317" s="9" t="s">
        <v>817</v>
      </c>
      <c r="AB317" s="9" t="s">
        <v>114</v>
      </c>
      <c r="AC317" s="9" t="s">
        <v>119</v>
      </c>
      <c r="AD317" s="3" t="s">
        <v>116</v>
      </c>
      <c r="AE317" s="9" t="s">
        <v>128</v>
      </c>
      <c r="AF317" s="3" t="s">
        <v>2008</v>
      </c>
      <c r="AG317" s="3" t="s">
        <v>2459</v>
      </c>
      <c r="AH317" s="9"/>
      <c r="AI317" s="9"/>
      <c r="AJ317" s="34">
        <v>44516</v>
      </c>
      <c r="AK317" s="3"/>
    </row>
    <row r="318" spans="1:37" s="15" customFormat="1" ht="12">
      <c r="A318" s="3">
        <v>316</v>
      </c>
      <c r="B318" s="1" t="s">
        <v>936</v>
      </c>
      <c r="C318" s="2" t="s">
        <v>2461</v>
      </c>
      <c r="D318" s="2" t="s">
        <v>937</v>
      </c>
      <c r="E318" s="3" t="s">
        <v>4</v>
      </c>
      <c r="F318" s="10" t="s">
        <v>938</v>
      </c>
      <c r="G318" s="2" t="s">
        <v>56</v>
      </c>
      <c r="H318" s="9" t="s">
        <v>108</v>
      </c>
      <c r="I318" s="9" t="s">
        <v>98</v>
      </c>
      <c r="J318" s="9" t="s">
        <v>929</v>
      </c>
      <c r="K318" s="9" t="s">
        <v>110</v>
      </c>
      <c r="L318" s="9" t="s">
        <v>108</v>
      </c>
      <c r="M318" s="9" t="s">
        <v>2456</v>
      </c>
      <c r="N318" s="9" t="s">
        <v>112</v>
      </c>
      <c r="O318" s="60">
        <v>40252</v>
      </c>
      <c r="P318" s="9">
        <v>5</v>
      </c>
      <c r="Q318" s="9">
        <v>10</v>
      </c>
      <c r="R318" s="9">
        <v>0</v>
      </c>
      <c r="S318" s="9">
        <v>50</v>
      </c>
      <c r="T318" s="9"/>
      <c r="U318" s="9">
        <v>5600</v>
      </c>
      <c r="V318" s="9"/>
      <c r="W318" s="73"/>
      <c r="X318" s="9">
        <v>6000</v>
      </c>
      <c r="Y318" s="40">
        <f t="shared" si="5"/>
        <v>5700</v>
      </c>
      <c r="Z318" s="40">
        <v>300</v>
      </c>
      <c r="AA318" s="9" t="s">
        <v>196</v>
      </c>
      <c r="AB318" s="9" t="s">
        <v>114</v>
      </c>
      <c r="AC318" s="9" t="s">
        <v>119</v>
      </c>
      <c r="AD318" s="3" t="s">
        <v>116</v>
      </c>
      <c r="AE318" s="9" t="s">
        <v>128</v>
      </c>
      <c r="AF318" s="3" t="s">
        <v>2008</v>
      </c>
      <c r="AG318" s="3" t="s">
        <v>2459</v>
      </c>
      <c r="AH318" s="3" t="s">
        <v>2462</v>
      </c>
      <c r="AI318" s="9" t="s">
        <v>2463</v>
      </c>
      <c r="AJ318" s="34">
        <v>44522</v>
      </c>
      <c r="AK318" s="3"/>
    </row>
    <row r="319" spans="1:37" s="15" customFormat="1" ht="12">
      <c r="A319" s="3">
        <v>317</v>
      </c>
      <c r="B319" s="1" t="s">
        <v>939</v>
      </c>
      <c r="C319" s="2" t="s">
        <v>940</v>
      </c>
      <c r="D319" s="2">
        <v>392110015</v>
      </c>
      <c r="E319" s="3" t="s">
        <v>4</v>
      </c>
      <c r="F319" s="10" t="s">
        <v>941</v>
      </c>
      <c r="G319" s="2" t="s">
        <v>56</v>
      </c>
      <c r="H319" s="9" t="s">
        <v>108</v>
      </c>
      <c r="I319" s="9" t="s">
        <v>98</v>
      </c>
      <c r="J319" s="9" t="s">
        <v>929</v>
      </c>
      <c r="K319" s="9" t="s">
        <v>110</v>
      </c>
      <c r="L319" s="9" t="s">
        <v>108</v>
      </c>
      <c r="M319" s="9" t="s">
        <v>2456</v>
      </c>
      <c r="N319" s="9" t="s">
        <v>112</v>
      </c>
      <c r="O319" s="60">
        <v>39283</v>
      </c>
      <c r="P319" s="9">
        <v>5</v>
      </c>
      <c r="Q319" s="9">
        <v>13</v>
      </c>
      <c r="R319" s="9">
        <v>0</v>
      </c>
      <c r="S319" s="9">
        <v>50</v>
      </c>
      <c r="T319" s="9"/>
      <c r="U319" s="9" t="s">
        <v>130</v>
      </c>
      <c r="V319" s="9"/>
      <c r="W319" s="73"/>
      <c r="X319" s="9">
        <v>30000</v>
      </c>
      <c r="Y319" s="40">
        <f t="shared" si="5"/>
        <v>28500</v>
      </c>
      <c r="Z319" s="40">
        <v>1500</v>
      </c>
      <c r="AA319" s="9" t="s">
        <v>817</v>
      </c>
      <c r="AB319" s="9" t="s">
        <v>114</v>
      </c>
      <c r="AC319" s="9" t="s">
        <v>119</v>
      </c>
      <c r="AD319" s="3" t="s">
        <v>116</v>
      </c>
      <c r="AE319" s="9" t="s">
        <v>128</v>
      </c>
      <c r="AF319" s="3" t="s">
        <v>2008</v>
      </c>
      <c r="AG319" s="3" t="s">
        <v>2459</v>
      </c>
      <c r="AH319" s="9"/>
      <c r="AI319" s="9"/>
      <c r="AJ319" s="34">
        <v>44511</v>
      </c>
      <c r="AK319" s="3"/>
    </row>
    <row r="320" spans="1:37" s="15" customFormat="1" ht="12">
      <c r="A320" s="3">
        <v>318</v>
      </c>
      <c r="B320" s="8" t="s">
        <v>942</v>
      </c>
      <c r="C320" s="2" t="s">
        <v>2464</v>
      </c>
      <c r="D320" s="2" t="s">
        <v>943</v>
      </c>
      <c r="E320" s="3" t="s">
        <v>4</v>
      </c>
      <c r="F320" s="10" t="s">
        <v>2465</v>
      </c>
      <c r="G320" s="2" t="s">
        <v>56</v>
      </c>
      <c r="H320" s="9"/>
      <c r="I320" s="9"/>
      <c r="J320" s="9"/>
      <c r="K320" s="9"/>
      <c r="L320" s="9"/>
      <c r="M320" s="9" t="s">
        <v>2396</v>
      </c>
      <c r="N320" s="9" t="s">
        <v>112</v>
      </c>
      <c r="O320" s="60">
        <v>39283</v>
      </c>
      <c r="P320" s="9">
        <v>5</v>
      </c>
      <c r="Q320" s="9">
        <v>13</v>
      </c>
      <c r="R320" s="9">
        <v>0</v>
      </c>
      <c r="S320" s="9">
        <v>50</v>
      </c>
      <c r="T320" s="9"/>
      <c r="U320" s="9"/>
      <c r="V320" s="9"/>
      <c r="W320" s="73"/>
      <c r="X320" s="9">
        <v>8000</v>
      </c>
      <c r="Y320" s="40">
        <f t="shared" si="5"/>
        <v>7600</v>
      </c>
      <c r="Z320" s="40">
        <v>400</v>
      </c>
      <c r="AA320" s="9" t="s">
        <v>817</v>
      </c>
      <c r="AB320" s="9" t="s">
        <v>114</v>
      </c>
      <c r="AC320" s="9" t="s">
        <v>119</v>
      </c>
      <c r="AD320" s="3" t="s">
        <v>116</v>
      </c>
      <c r="AE320" s="9" t="s">
        <v>128</v>
      </c>
      <c r="AF320" s="3" t="s">
        <v>2008</v>
      </c>
      <c r="AG320" s="3" t="s">
        <v>2459</v>
      </c>
      <c r="AH320" s="9" t="s">
        <v>2300</v>
      </c>
      <c r="AI320" s="9" t="s">
        <v>2256</v>
      </c>
      <c r="AJ320" s="34">
        <v>44518</v>
      </c>
      <c r="AK320" s="3"/>
    </row>
    <row r="321" spans="1:37" s="15" customFormat="1" ht="24">
      <c r="A321" s="3">
        <v>319</v>
      </c>
      <c r="B321" s="1" t="s">
        <v>944</v>
      </c>
      <c r="C321" s="2" t="s">
        <v>945</v>
      </c>
      <c r="D321" s="5" t="s">
        <v>2466</v>
      </c>
      <c r="E321" s="3" t="s">
        <v>4</v>
      </c>
      <c r="F321" s="10" t="s">
        <v>946</v>
      </c>
      <c r="G321" s="2" t="s">
        <v>56</v>
      </c>
      <c r="H321" s="9" t="s">
        <v>108</v>
      </c>
      <c r="I321" s="9" t="s">
        <v>98</v>
      </c>
      <c r="J321" s="9" t="s">
        <v>929</v>
      </c>
      <c r="K321" s="9" t="s">
        <v>110</v>
      </c>
      <c r="L321" s="9" t="s">
        <v>108</v>
      </c>
      <c r="M321" s="9" t="s">
        <v>2456</v>
      </c>
      <c r="N321" s="9" t="s">
        <v>112</v>
      </c>
      <c r="O321" s="60">
        <v>39686</v>
      </c>
      <c r="P321" s="9">
        <v>5</v>
      </c>
      <c r="Q321" s="9">
        <v>12</v>
      </c>
      <c r="R321" s="9">
        <v>0</v>
      </c>
      <c r="S321" s="9">
        <v>50</v>
      </c>
      <c r="T321" s="9"/>
      <c r="U321" s="9">
        <v>4994</v>
      </c>
      <c r="V321" s="9"/>
      <c r="W321" s="73"/>
      <c r="X321" s="9">
        <v>3000</v>
      </c>
      <c r="Y321" s="40">
        <f t="shared" si="5"/>
        <v>2850</v>
      </c>
      <c r="Z321" s="40">
        <v>150</v>
      </c>
      <c r="AA321" s="9" t="s">
        <v>817</v>
      </c>
      <c r="AB321" s="9" t="s">
        <v>114</v>
      </c>
      <c r="AC321" s="9" t="s">
        <v>119</v>
      </c>
      <c r="AD321" s="3" t="s">
        <v>116</v>
      </c>
      <c r="AE321" s="9" t="s">
        <v>128</v>
      </c>
      <c r="AF321" s="3" t="s">
        <v>2008</v>
      </c>
      <c r="AG321" s="3" t="s">
        <v>2459</v>
      </c>
      <c r="AH321" s="9"/>
      <c r="AI321" s="9"/>
      <c r="AJ321" s="34">
        <v>44512</v>
      </c>
      <c r="AK321" s="66"/>
    </row>
    <row r="322" spans="1:37" s="15" customFormat="1" ht="12">
      <c r="A322" s="3">
        <v>320</v>
      </c>
      <c r="B322" s="1" t="s">
        <v>947</v>
      </c>
      <c r="C322" s="2" t="s">
        <v>948</v>
      </c>
      <c r="D322" s="2">
        <v>392130144</v>
      </c>
      <c r="E322" s="3" t="s">
        <v>4</v>
      </c>
      <c r="F322" s="10" t="s">
        <v>949</v>
      </c>
      <c r="G322" s="2" t="s">
        <v>56</v>
      </c>
      <c r="H322" s="9" t="s">
        <v>108</v>
      </c>
      <c r="I322" s="9" t="s">
        <v>98</v>
      </c>
      <c r="J322" s="9" t="s">
        <v>929</v>
      </c>
      <c r="K322" s="9" t="s">
        <v>110</v>
      </c>
      <c r="L322" s="9" t="s">
        <v>108</v>
      </c>
      <c r="M322" s="9" t="s">
        <v>2456</v>
      </c>
      <c r="N322" s="9" t="s">
        <v>112</v>
      </c>
      <c r="O322" s="60">
        <v>41348</v>
      </c>
      <c r="P322" s="9">
        <v>5</v>
      </c>
      <c r="Q322" s="9">
        <v>7</v>
      </c>
      <c r="R322" s="9">
        <v>0</v>
      </c>
      <c r="S322" s="9">
        <v>50</v>
      </c>
      <c r="T322" s="9"/>
      <c r="U322" s="9">
        <v>1090</v>
      </c>
      <c r="V322" s="9"/>
      <c r="W322" s="73"/>
      <c r="X322" s="9">
        <v>90000</v>
      </c>
      <c r="Y322" s="40">
        <f t="shared" si="5"/>
        <v>85500</v>
      </c>
      <c r="Z322" s="40">
        <v>4500</v>
      </c>
      <c r="AA322" s="9" t="s">
        <v>817</v>
      </c>
      <c r="AB322" s="9" t="s">
        <v>114</v>
      </c>
      <c r="AC322" s="9" t="s">
        <v>115</v>
      </c>
      <c r="AD322" s="3" t="s">
        <v>116</v>
      </c>
      <c r="AE322" s="9" t="s">
        <v>128</v>
      </c>
      <c r="AF322" s="3" t="s">
        <v>2008</v>
      </c>
      <c r="AG322" s="3" t="s">
        <v>2459</v>
      </c>
      <c r="AH322" s="9"/>
      <c r="AI322" s="9"/>
      <c r="AJ322" s="34">
        <v>44532</v>
      </c>
      <c r="AK322" s="3"/>
    </row>
    <row r="323" spans="1:37" s="15" customFormat="1" ht="12">
      <c r="A323" s="3">
        <v>321</v>
      </c>
      <c r="B323" s="1" t="s">
        <v>950</v>
      </c>
      <c r="C323" s="2" t="s">
        <v>951</v>
      </c>
      <c r="D323" s="2">
        <v>100513002</v>
      </c>
      <c r="E323" s="3" t="s">
        <v>4</v>
      </c>
      <c r="F323" s="10" t="s">
        <v>2467</v>
      </c>
      <c r="G323" s="2" t="s">
        <v>56</v>
      </c>
      <c r="H323" s="9" t="s">
        <v>108</v>
      </c>
      <c r="I323" s="9" t="s">
        <v>98</v>
      </c>
      <c r="J323" s="9" t="s">
        <v>929</v>
      </c>
      <c r="K323" s="9" t="s">
        <v>130</v>
      </c>
      <c r="L323" s="9" t="s">
        <v>130</v>
      </c>
      <c r="M323" s="9" t="s">
        <v>2468</v>
      </c>
      <c r="N323" s="9" t="s">
        <v>811</v>
      </c>
      <c r="O323" s="60">
        <v>41348</v>
      </c>
      <c r="P323" s="9">
        <v>5</v>
      </c>
      <c r="Q323" s="9">
        <v>7</v>
      </c>
      <c r="R323" s="9">
        <v>0</v>
      </c>
      <c r="S323" s="9">
        <v>50</v>
      </c>
      <c r="T323" s="9"/>
      <c r="U323" s="9">
        <v>6600</v>
      </c>
      <c r="V323" s="9"/>
      <c r="W323" s="73"/>
      <c r="X323" s="9">
        <v>8000</v>
      </c>
      <c r="Y323" s="40">
        <f t="shared" si="5"/>
        <v>7600</v>
      </c>
      <c r="Z323" s="40">
        <v>400</v>
      </c>
      <c r="AA323" s="9" t="s">
        <v>817</v>
      </c>
      <c r="AB323" s="9" t="s">
        <v>114</v>
      </c>
      <c r="AC323" s="9" t="s">
        <v>115</v>
      </c>
      <c r="AD323" s="3" t="s">
        <v>116</v>
      </c>
      <c r="AE323" s="9" t="s">
        <v>128</v>
      </c>
      <c r="AF323" s="3" t="s">
        <v>2008</v>
      </c>
      <c r="AG323" s="3" t="s">
        <v>2459</v>
      </c>
      <c r="AH323" s="9"/>
      <c r="AI323" s="9"/>
      <c r="AJ323" s="34">
        <v>44531</v>
      </c>
      <c r="AK323" s="3"/>
    </row>
    <row r="324" spans="1:37" s="15" customFormat="1" ht="12">
      <c r="A324" s="3">
        <v>322</v>
      </c>
      <c r="B324" s="1" t="s">
        <v>952</v>
      </c>
      <c r="C324" s="2" t="s">
        <v>953</v>
      </c>
      <c r="D324" s="2">
        <v>100513003</v>
      </c>
      <c r="E324" s="3" t="s">
        <v>4</v>
      </c>
      <c r="F324" s="10" t="s">
        <v>954</v>
      </c>
      <c r="G324" s="2" t="s">
        <v>56</v>
      </c>
      <c r="H324" s="9" t="s">
        <v>108</v>
      </c>
      <c r="I324" s="9" t="s">
        <v>98</v>
      </c>
      <c r="J324" s="9" t="s">
        <v>929</v>
      </c>
      <c r="K324" s="9" t="s">
        <v>130</v>
      </c>
      <c r="L324" s="9" t="s">
        <v>130</v>
      </c>
      <c r="M324" s="9" t="s">
        <v>2468</v>
      </c>
      <c r="N324" s="9" t="s">
        <v>811</v>
      </c>
      <c r="O324" s="60">
        <v>40042</v>
      </c>
      <c r="P324" s="9">
        <v>5</v>
      </c>
      <c r="Q324" s="9">
        <v>11</v>
      </c>
      <c r="R324" s="9">
        <v>0</v>
      </c>
      <c r="S324" s="9">
        <v>50</v>
      </c>
      <c r="T324" s="9"/>
      <c r="U324" s="9">
        <v>10600</v>
      </c>
      <c r="V324" s="9"/>
      <c r="W324" s="73"/>
      <c r="X324" s="9">
        <v>5000</v>
      </c>
      <c r="Y324" s="40">
        <f t="shared" si="5"/>
        <v>4750</v>
      </c>
      <c r="Z324" s="40">
        <v>250</v>
      </c>
      <c r="AA324" s="9" t="s">
        <v>817</v>
      </c>
      <c r="AB324" s="9" t="s">
        <v>114</v>
      </c>
      <c r="AC324" s="9" t="s">
        <v>119</v>
      </c>
      <c r="AD324" s="3" t="s">
        <v>116</v>
      </c>
      <c r="AE324" s="9" t="s">
        <v>128</v>
      </c>
      <c r="AF324" s="3" t="s">
        <v>2008</v>
      </c>
      <c r="AG324" s="3" t="s">
        <v>2459</v>
      </c>
      <c r="AH324" s="9"/>
      <c r="AI324" s="9"/>
      <c r="AJ324" s="34">
        <v>44527</v>
      </c>
      <c r="AK324" s="3"/>
    </row>
    <row r="325" spans="1:37" s="15" customFormat="1" ht="12">
      <c r="A325" s="3">
        <v>323</v>
      </c>
      <c r="B325" s="1" t="s">
        <v>955</v>
      </c>
      <c r="C325" s="2" t="s">
        <v>956</v>
      </c>
      <c r="D325" s="2">
        <v>100513004</v>
      </c>
      <c r="E325" s="3" t="s">
        <v>4</v>
      </c>
      <c r="F325" s="10" t="s">
        <v>957</v>
      </c>
      <c r="G325" s="2" t="s">
        <v>56</v>
      </c>
      <c r="H325" s="9" t="s">
        <v>108</v>
      </c>
      <c r="I325" s="9" t="s">
        <v>98</v>
      </c>
      <c r="J325" s="9" t="s">
        <v>929</v>
      </c>
      <c r="K325" s="9" t="s">
        <v>130</v>
      </c>
      <c r="L325" s="9" t="s">
        <v>130</v>
      </c>
      <c r="M325" s="9" t="s">
        <v>2468</v>
      </c>
      <c r="N325" s="9" t="s">
        <v>811</v>
      </c>
      <c r="O325" s="60">
        <v>41195</v>
      </c>
      <c r="P325" s="9">
        <v>5</v>
      </c>
      <c r="Q325" s="9">
        <v>8</v>
      </c>
      <c r="R325" s="9">
        <v>0</v>
      </c>
      <c r="S325" s="9">
        <v>50</v>
      </c>
      <c r="T325" s="9"/>
      <c r="U325" s="9">
        <v>4960</v>
      </c>
      <c r="V325" s="9"/>
      <c r="W325" s="73"/>
      <c r="X325" s="9">
        <v>15000</v>
      </c>
      <c r="Y325" s="40">
        <f t="shared" si="5"/>
        <v>14250</v>
      </c>
      <c r="Z325" s="40">
        <v>750</v>
      </c>
      <c r="AA325" s="9" t="s">
        <v>817</v>
      </c>
      <c r="AB325" s="9" t="s">
        <v>114</v>
      </c>
      <c r="AC325" s="9" t="s">
        <v>115</v>
      </c>
      <c r="AD325" s="3" t="s">
        <v>116</v>
      </c>
      <c r="AE325" s="9" t="s">
        <v>128</v>
      </c>
      <c r="AF325" s="3" t="s">
        <v>2008</v>
      </c>
      <c r="AG325" s="3" t="s">
        <v>2459</v>
      </c>
      <c r="AH325" s="9"/>
      <c r="AI325" s="9"/>
      <c r="AJ325" s="34">
        <v>44516</v>
      </c>
      <c r="AK325" s="3"/>
    </row>
    <row r="326" spans="1:37" s="15" customFormat="1" ht="12">
      <c r="A326" s="3">
        <v>324</v>
      </c>
      <c r="B326" s="1" t="s">
        <v>958</v>
      </c>
      <c r="C326" s="2" t="s">
        <v>959</v>
      </c>
      <c r="D326" s="2">
        <v>100513005</v>
      </c>
      <c r="E326" s="3" t="s">
        <v>4</v>
      </c>
      <c r="F326" s="10" t="s">
        <v>960</v>
      </c>
      <c r="G326" s="2" t="s">
        <v>56</v>
      </c>
      <c r="H326" s="9" t="s">
        <v>108</v>
      </c>
      <c r="I326" s="9" t="s">
        <v>98</v>
      </c>
      <c r="J326" s="9" t="s">
        <v>929</v>
      </c>
      <c r="K326" s="9" t="s">
        <v>130</v>
      </c>
      <c r="L326" s="9" t="s">
        <v>130</v>
      </c>
      <c r="M326" s="9" t="s">
        <v>2468</v>
      </c>
      <c r="N326" s="9" t="s">
        <v>811</v>
      </c>
      <c r="O326" s="60">
        <v>40042</v>
      </c>
      <c r="P326" s="9">
        <v>5</v>
      </c>
      <c r="Q326" s="9">
        <v>11</v>
      </c>
      <c r="R326" s="9">
        <v>0</v>
      </c>
      <c r="S326" s="9">
        <v>50</v>
      </c>
      <c r="T326" s="9"/>
      <c r="U326" s="9">
        <v>2880</v>
      </c>
      <c r="V326" s="9"/>
      <c r="W326" s="73"/>
      <c r="X326" s="9">
        <v>25000</v>
      </c>
      <c r="Y326" s="40">
        <f t="shared" si="5"/>
        <v>23750</v>
      </c>
      <c r="Z326" s="40">
        <v>1250</v>
      </c>
      <c r="AA326" s="9" t="s">
        <v>817</v>
      </c>
      <c r="AB326" s="9" t="s">
        <v>114</v>
      </c>
      <c r="AC326" s="9" t="s">
        <v>119</v>
      </c>
      <c r="AD326" s="3" t="s">
        <v>116</v>
      </c>
      <c r="AE326" s="9" t="s">
        <v>128</v>
      </c>
      <c r="AF326" s="3" t="s">
        <v>2008</v>
      </c>
      <c r="AG326" s="3" t="s">
        <v>2459</v>
      </c>
      <c r="AH326" s="9"/>
      <c r="AI326" s="9"/>
      <c r="AJ326" s="34">
        <v>44531</v>
      </c>
      <c r="AK326" s="3"/>
    </row>
    <row r="327" spans="1:37" s="15" customFormat="1" ht="12">
      <c r="A327" s="3">
        <v>325</v>
      </c>
      <c r="B327" s="1" t="s">
        <v>961</v>
      </c>
      <c r="C327" s="2" t="s">
        <v>962</v>
      </c>
      <c r="D327" s="2">
        <v>100513007</v>
      </c>
      <c r="E327" s="3" t="s">
        <v>4</v>
      </c>
      <c r="F327" s="10" t="s">
        <v>963</v>
      </c>
      <c r="G327" s="2" t="s">
        <v>56</v>
      </c>
      <c r="H327" s="9" t="s">
        <v>108</v>
      </c>
      <c r="I327" s="9" t="s">
        <v>98</v>
      </c>
      <c r="J327" s="9" t="s">
        <v>929</v>
      </c>
      <c r="K327" s="9" t="s">
        <v>110</v>
      </c>
      <c r="L327" s="9" t="s">
        <v>108</v>
      </c>
      <c r="M327" s="9" t="s">
        <v>2468</v>
      </c>
      <c r="N327" s="9" t="s">
        <v>112</v>
      </c>
      <c r="O327" s="60">
        <v>41195</v>
      </c>
      <c r="P327" s="9">
        <v>5</v>
      </c>
      <c r="Q327" s="9">
        <v>8</v>
      </c>
      <c r="R327" s="9">
        <v>0</v>
      </c>
      <c r="S327" s="9">
        <v>50</v>
      </c>
      <c r="T327" s="9"/>
      <c r="U327" s="9" t="s">
        <v>130</v>
      </c>
      <c r="V327" s="9"/>
      <c r="W327" s="73"/>
      <c r="X327" s="9">
        <v>35000</v>
      </c>
      <c r="Y327" s="40">
        <f t="shared" si="5"/>
        <v>33250</v>
      </c>
      <c r="Z327" s="40">
        <v>1750</v>
      </c>
      <c r="AA327" s="9" t="s">
        <v>817</v>
      </c>
      <c r="AB327" s="9" t="s">
        <v>114</v>
      </c>
      <c r="AC327" s="9" t="s">
        <v>115</v>
      </c>
      <c r="AD327" s="3" t="s">
        <v>116</v>
      </c>
      <c r="AE327" s="9" t="s">
        <v>128</v>
      </c>
      <c r="AF327" s="3" t="s">
        <v>2008</v>
      </c>
      <c r="AG327" s="3" t="s">
        <v>2459</v>
      </c>
      <c r="AH327" s="9"/>
      <c r="AI327" s="9"/>
      <c r="AJ327" s="34">
        <v>44511</v>
      </c>
      <c r="AK327" s="3"/>
    </row>
    <row r="328" spans="1:37" s="15" customFormat="1" ht="12">
      <c r="A328" s="3">
        <v>326</v>
      </c>
      <c r="B328" s="1" t="s">
        <v>964</v>
      </c>
      <c r="C328" s="2" t="s">
        <v>965</v>
      </c>
      <c r="D328" s="2" t="s">
        <v>2469</v>
      </c>
      <c r="E328" s="3" t="s">
        <v>4</v>
      </c>
      <c r="F328" s="10" t="s">
        <v>966</v>
      </c>
      <c r="G328" s="2" t="s">
        <v>56</v>
      </c>
      <c r="H328" s="9" t="s">
        <v>108</v>
      </c>
      <c r="I328" s="9" t="s">
        <v>98</v>
      </c>
      <c r="J328" s="9" t="s">
        <v>929</v>
      </c>
      <c r="K328" s="9" t="s">
        <v>130</v>
      </c>
      <c r="L328" s="9" t="s">
        <v>130</v>
      </c>
      <c r="M328" s="9" t="s">
        <v>2456</v>
      </c>
      <c r="N328" s="9" t="s">
        <v>112</v>
      </c>
      <c r="O328" s="60">
        <v>41195</v>
      </c>
      <c r="P328" s="9">
        <v>5</v>
      </c>
      <c r="Q328" s="9">
        <v>8</v>
      </c>
      <c r="R328" s="9">
        <v>0</v>
      </c>
      <c r="S328" s="9">
        <v>50</v>
      </c>
      <c r="T328" s="9"/>
      <c r="U328" s="9">
        <v>16200</v>
      </c>
      <c r="V328" s="9"/>
      <c r="W328" s="73"/>
      <c r="X328" s="9">
        <v>3000</v>
      </c>
      <c r="Y328" s="40">
        <f t="shared" si="5"/>
        <v>2850</v>
      </c>
      <c r="Z328" s="40">
        <v>150</v>
      </c>
      <c r="AA328" s="9" t="s">
        <v>817</v>
      </c>
      <c r="AB328" s="9" t="s">
        <v>114</v>
      </c>
      <c r="AC328" s="9" t="s">
        <v>115</v>
      </c>
      <c r="AD328" s="3" t="s">
        <v>116</v>
      </c>
      <c r="AE328" s="9" t="s">
        <v>128</v>
      </c>
      <c r="AF328" s="3" t="s">
        <v>2008</v>
      </c>
      <c r="AG328" s="3" t="s">
        <v>2459</v>
      </c>
      <c r="AH328" s="9"/>
      <c r="AI328" s="9"/>
      <c r="AJ328" s="34">
        <v>44530</v>
      </c>
      <c r="AK328" s="3"/>
    </row>
    <row r="329" spans="1:37" s="15" customFormat="1" ht="12">
      <c r="A329" s="3">
        <v>327</v>
      </c>
      <c r="B329" s="1" t="s">
        <v>967</v>
      </c>
      <c r="C329" s="2" t="s">
        <v>2470</v>
      </c>
      <c r="D329" s="2" t="s">
        <v>2471</v>
      </c>
      <c r="E329" s="3" t="s">
        <v>4</v>
      </c>
      <c r="F329" s="10" t="s">
        <v>968</v>
      </c>
      <c r="G329" s="2" t="s">
        <v>56</v>
      </c>
      <c r="H329" s="9" t="s">
        <v>108</v>
      </c>
      <c r="I329" s="9" t="s">
        <v>98</v>
      </c>
      <c r="J329" s="9" t="s">
        <v>929</v>
      </c>
      <c r="K329" s="9" t="s">
        <v>110</v>
      </c>
      <c r="L329" s="9" t="s">
        <v>108</v>
      </c>
      <c r="M329" s="9" t="s">
        <v>2456</v>
      </c>
      <c r="N329" s="9" t="s">
        <v>112</v>
      </c>
      <c r="O329" s="60">
        <v>41195</v>
      </c>
      <c r="P329" s="9">
        <v>5</v>
      </c>
      <c r="Q329" s="9">
        <v>8</v>
      </c>
      <c r="R329" s="9">
        <v>0</v>
      </c>
      <c r="S329" s="9">
        <v>50</v>
      </c>
      <c r="T329" s="9"/>
      <c r="U329" s="9">
        <v>620</v>
      </c>
      <c r="V329" s="9"/>
      <c r="W329" s="73"/>
      <c r="X329" s="9">
        <v>186900</v>
      </c>
      <c r="Y329" s="40">
        <f t="shared" si="5"/>
        <v>177555</v>
      </c>
      <c r="Z329" s="40">
        <v>9345</v>
      </c>
      <c r="AA329" s="9" t="s">
        <v>969</v>
      </c>
      <c r="AB329" s="9" t="s">
        <v>114</v>
      </c>
      <c r="AC329" s="9" t="s">
        <v>115</v>
      </c>
      <c r="AD329" s="3" t="s">
        <v>116</v>
      </c>
      <c r="AE329" s="9" t="s">
        <v>128</v>
      </c>
      <c r="AF329" s="3" t="s">
        <v>2008</v>
      </c>
      <c r="AG329" s="3" t="s">
        <v>2459</v>
      </c>
      <c r="AH329" s="9"/>
      <c r="AI329" s="9"/>
      <c r="AJ329" s="34">
        <v>44531</v>
      </c>
      <c r="AK329" s="3"/>
    </row>
    <row r="330" spans="1:37" s="15" customFormat="1" ht="12">
      <c r="A330" s="3">
        <v>328</v>
      </c>
      <c r="B330" s="1" t="s">
        <v>970</v>
      </c>
      <c r="C330" s="2" t="s">
        <v>971</v>
      </c>
      <c r="D330" s="2" t="s">
        <v>2472</v>
      </c>
      <c r="E330" s="3" t="s">
        <v>4</v>
      </c>
      <c r="F330" s="10" t="s">
        <v>972</v>
      </c>
      <c r="G330" s="2" t="s">
        <v>56</v>
      </c>
      <c r="H330" s="9" t="s">
        <v>108</v>
      </c>
      <c r="I330" s="9" t="s">
        <v>98</v>
      </c>
      <c r="J330" s="9" t="s">
        <v>929</v>
      </c>
      <c r="K330" s="9" t="s">
        <v>110</v>
      </c>
      <c r="L330" s="9" t="s">
        <v>108</v>
      </c>
      <c r="M330" s="9" t="s">
        <v>2456</v>
      </c>
      <c r="N330" s="9" t="s">
        <v>112</v>
      </c>
      <c r="O330" s="60">
        <v>40735</v>
      </c>
      <c r="P330" s="9">
        <v>5</v>
      </c>
      <c r="Q330" s="9">
        <v>9</v>
      </c>
      <c r="R330" s="9">
        <v>0</v>
      </c>
      <c r="S330" s="9">
        <v>50</v>
      </c>
      <c r="T330" s="9"/>
      <c r="U330" s="9">
        <v>1819</v>
      </c>
      <c r="V330" s="9"/>
      <c r="W330" s="73"/>
      <c r="X330" s="9">
        <v>20000</v>
      </c>
      <c r="Y330" s="40">
        <f t="shared" si="5"/>
        <v>19000</v>
      </c>
      <c r="Z330" s="40">
        <v>1000</v>
      </c>
      <c r="AA330" s="9" t="s">
        <v>817</v>
      </c>
      <c r="AB330" s="9" t="s">
        <v>114</v>
      </c>
      <c r="AC330" s="9" t="s">
        <v>119</v>
      </c>
      <c r="AD330" s="3" t="s">
        <v>116</v>
      </c>
      <c r="AE330" s="9" t="s">
        <v>128</v>
      </c>
      <c r="AF330" s="3" t="s">
        <v>2008</v>
      </c>
      <c r="AG330" s="3" t="s">
        <v>2459</v>
      </c>
      <c r="AH330" s="9"/>
      <c r="AI330" s="9"/>
      <c r="AJ330" s="34">
        <v>44510</v>
      </c>
      <c r="AK330" s="3"/>
    </row>
    <row r="331" spans="1:37" s="15" customFormat="1" ht="12">
      <c r="A331" s="3">
        <v>329</v>
      </c>
      <c r="B331" s="1" t="s">
        <v>973</v>
      </c>
      <c r="C331" s="2" t="s">
        <v>974</v>
      </c>
      <c r="D331" s="2" t="s">
        <v>2473</v>
      </c>
      <c r="E331" s="3" t="s">
        <v>4</v>
      </c>
      <c r="F331" s="10" t="s">
        <v>975</v>
      </c>
      <c r="G331" s="2" t="s">
        <v>56</v>
      </c>
      <c r="H331" s="9" t="s">
        <v>108</v>
      </c>
      <c r="I331" s="9" t="s">
        <v>98</v>
      </c>
      <c r="J331" s="9" t="s">
        <v>929</v>
      </c>
      <c r="K331" s="9" t="s">
        <v>110</v>
      </c>
      <c r="L331" s="9" t="s">
        <v>108</v>
      </c>
      <c r="M331" s="9" t="s">
        <v>2456</v>
      </c>
      <c r="N331" s="9" t="s">
        <v>112</v>
      </c>
      <c r="O331" s="60">
        <v>39263</v>
      </c>
      <c r="P331" s="9">
        <v>5</v>
      </c>
      <c r="Q331" s="9">
        <v>13</v>
      </c>
      <c r="R331" s="9">
        <v>0</v>
      </c>
      <c r="S331" s="9">
        <v>50</v>
      </c>
      <c r="T331" s="9"/>
      <c r="U331" s="9">
        <v>17280</v>
      </c>
      <c r="V331" s="9"/>
      <c r="W331" s="73"/>
      <c r="X331" s="9">
        <v>4000</v>
      </c>
      <c r="Y331" s="40">
        <f t="shared" si="5"/>
        <v>3800</v>
      </c>
      <c r="Z331" s="40">
        <v>200</v>
      </c>
      <c r="AA331" s="9" t="s">
        <v>817</v>
      </c>
      <c r="AB331" s="9" t="s">
        <v>114</v>
      </c>
      <c r="AC331" s="9" t="s">
        <v>119</v>
      </c>
      <c r="AD331" s="3" t="s">
        <v>116</v>
      </c>
      <c r="AE331" s="9" t="s">
        <v>128</v>
      </c>
      <c r="AF331" s="3" t="s">
        <v>2008</v>
      </c>
      <c r="AG331" s="3" t="s">
        <v>2459</v>
      </c>
      <c r="AH331" s="9"/>
      <c r="AI331" s="9"/>
      <c r="AJ331" s="34">
        <v>44523</v>
      </c>
      <c r="AK331" s="3"/>
    </row>
    <row r="332" spans="1:37" s="15" customFormat="1" ht="12">
      <c r="A332" s="3">
        <v>330</v>
      </c>
      <c r="B332" s="1" t="s">
        <v>976</v>
      </c>
      <c r="C332" s="2" t="s">
        <v>977</v>
      </c>
      <c r="D332" s="2" t="s">
        <v>2474</v>
      </c>
      <c r="E332" s="3" t="s">
        <v>4</v>
      </c>
      <c r="F332" s="10" t="s">
        <v>978</v>
      </c>
      <c r="G332" s="2" t="s">
        <v>56</v>
      </c>
      <c r="H332" s="9" t="s">
        <v>108</v>
      </c>
      <c r="I332" s="9" t="s">
        <v>98</v>
      </c>
      <c r="J332" s="9" t="s">
        <v>929</v>
      </c>
      <c r="K332" s="9" t="s">
        <v>110</v>
      </c>
      <c r="L332" s="9" t="s">
        <v>108</v>
      </c>
      <c r="M332" s="9" t="s">
        <v>2456</v>
      </c>
      <c r="N332" s="9" t="s">
        <v>112</v>
      </c>
      <c r="O332" s="60">
        <v>39851</v>
      </c>
      <c r="P332" s="9">
        <v>5</v>
      </c>
      <c r="Q332" s="9">
        <v>11</v>
      </c>
      <c r="R332" s="9">
        <v>0</v>
      </c>
      <c r="S332" s="9">
        <v>50</v>
      </c>
      <c r="T332" s="9"/>
      <c r="U332" s="9">
        <v>2616</v>
      </c>
      <c r="V332" s="9"/>
      <c r="W332" s="73"/>
      <c r="X332" s="9">
        <v>8000</v>
      </c>
      <c r="Y332" s="40">
        <f t="shared" si="5"/>
        <v>7600</v>
      </c>
      <c r="Z332" s="40">
        <v>400</v>
      </c>
      <c r="AA332" s="9" t="s">
        <v>817</v>
      </c>
      <c r="AB332" s="9" t="s">
        <v>114</v>
      </c>
      <c r="AC332" s="9" t="s">
        <v>119</v>
      </c>
      <c r="AD332" s="3" t="s">
        <v>116</v>
      </c>
      <c r="AE332" s="9" t="s">
        <v>128</v>
      </c>
      <c r="AF332" s="3" t="s">
        <v>2008</v>
      </c>
      <c r="AG332" s="3" t="s">
        <v>2459</v>
      </c>
      <c r="AH332" s="9"/>
      <c r="AI332" s="9"/>
      <c r="AJ332" s="34">
        <v>44513</v>
      </c>
      <c r="AK332" s="3"/>
    </row>
    <row r="333" spans="1:37" s="15" customFormat="1" ht="12">
      <c r="A333" s="3">
        <v>331</v>
      </c>
      <c r="B333" s="1" t="s">
        <v>979</v>
      </c>
      <c r="C333" s="2" t="s">
        <v>980</v>
      </c>
      <c r="D333" s="4" t="s">
        <v>981</v>
      </c>
      <c r="E333" s="3" t="s">
        <v>4</v>
      </c>
      <c r="F333" s="10" t="s">
        <v>2475</v>
      </c>
      <c r="G333" s="2" t="s">
        <v>56</v>
      </c>
      <c r="H333" s="9" t="s">
        <v>108</v>
      </c>
      <c r="I333" s="9" t="s">
        <v>98</v>
      </c>
      <c r="J333" s="9" t="s">
        <v>929</v>
      </c>
      <c r="K333" s="9" t="s">
        <v>130</v>
      </c>
      <c r="L333" s="9" t="s">
        <v>130</v>
      </c>
      <c r="M333" s="9" t="s">
        <v>2468</v>
      </c>
      <c r="N333" s="9" t="s">
        <v>811</v>
      </c>
      <c r="O333" s="60">
        <v>39158</v>
      </c>
      <c r="P333" s="9">
        <v>5</v>
      </c>
      <c r="Q333" s="9">
        <v>13</v>
      </c>
      <c r="R333" s="9">
        <v>0</v>
      </c>
      <c r="S333" s="9">
        <v>50</v>
      </c>
      <c r="T333" s="9"/>
      <c r="U333" s="9">
        <v>1200</v>
      </c>
      <c r="V333" s="9"/>
      <c r="W333" s="73"/>
      <c r="X333" s="9">
        <v>70000</v>
      </c>
      <c r="Y333" s="40">
        <f t="shared" si="5"/>
        <v>66500</v>
      </c>
      <c r="Z333" s="40">
        <v>3500</v>
      </c>
      <c r="AA333" s="9" t="s">
        <v>817</v>
      </c>
      <c r="AB333" s="9" t="s">
        <v>114</v>
      </c>
      <c r="AC333" s="9" t="s">
        <v>119</v>
      </c>
      <c r="AD333" s="3" t="s">
        <v>116</v>
      </c>
      <c r="AE333" s="9" t="s">
        <v>2476</v>
      </c>
      <c r="AF333" s="3" t="s">
        <v>2008</v>
      </c>
      <c r="AG333" s="3" t="s">
        <v>2459</v>
      </c>
      <c r="AH333" s="9" t="s">
        <v>2300</v>
      </c>
      <c r="AI333" s="9" t="s">
        <v>2256</v>
      </c>
      <c r="AJ333" s="34">
        <v>44525</v>
      </c>
      <c r="AK333" s="3"/>
    </row>
    <row r="334" spans="1:37" s="15" customFormat="1" ht="12">
      <c r="A334" s="3">
        <v>332</v>
      </c>
      <c r="B334" s="1" t="s">
        <v>2477</v>
      </c>
      <c r="C334" s="2" t="s">
        <v>982</v>
      </c>
      <c r="D334" s="2" t="s">
        <v>2478</v>
      </c>
      <c r="E334" s="3" t="s">
        <v>4</v>
      </c>
      <c r="F334" s="10" t="s">
        <v>2479</v>
      </c>
      <c r="G334" s="2" t="s">
        <v>56</v>
      </c>
      <c r="H334" s="9" t="s">
        <v>108</v>
      </c>
      <c r="I334" s="9" t="s">
        <v>98</v>
      </c>
      <c r="J334" s="9" t="s">
        <v>929</v>
      </c>
      <c r="K334" s="9" t="s">
        <v>110</v>
      </c>
      <c r="L334" s="9" t="s">
        <v>110</v>
      </c>
      <c r="M334" s="9" t="s">
        <v>2456</v>
      </c>
      <c r="N334" s="9" t="s">
        <v>123</v>
      </c>
      <c r="O334" s="60">
        <v>41043</v>
      </c>
      <c r="P334" s="9">
        <v>5</v>
      </c>
      <c r="Q334" s="9">
        <v>8</v>
      </c>
      <c r="R334" s="9">
        <v>0</v>
      </c>
      <c r="S334" s="9">
        <v>50</v>
      </c>
      <c r="T334" s="9"/>
      <c r="U334" s="9">
        <v>1878</v>
      </c>
      <c r="V334" s="9"/>
      <c r="W334" s="73"/>
      <c r="X334" s="9">
        <v>35000</v>
      </c>
      <c r="Y334" s="40">
        <f t="shared" si="5"/>
        <v>33250</v>
      </c>
      <c r="Z334" s="40">
        <v>1750</v>
      </c>
      <c r="AA334" s="9" t="s">
        <v>969</v>
      </c>
      <c r="AB334" s="9" t="s">
        <v>114</v>
      </c>
      <c r="AC334" s="9" t="s">
        <v>115</v>
      </c>
      <c r="AD334" s="3" t="s">
        <v>116</v>
      </c>
      <c r="AE334" s="9" t="s">
        <v>128</v>
      </c>
      <c r="AF334" s="3" t="s">
        <v>2008</v>
      </c>
      <c r="AG334" s="3" t="s">
        <v>2480</v>
      </c>
      <c r="AH334" s="9"/>
      <c r="AI334" s="9"/>
      <c r="AJ334" s="34">
        <v>44558</v>
      </c>
      <c r="AK334" s="3"/>
    </row>
    <row r="335" spans="1:37" s="15" customFormat="1" ht="12">
      <c r="A335" s="3">
        <v>333</v>
      </c>
      <c r="B335" s="1" t="s">
        <v>983</v>
      </c>
      <c r="C335" s="2" t="s">
        <v>2481</v>
      </c>
      <c r="D335" s="2">
        <v>392130189</v>
      </c>
      <c r="E335" s="3" t="s">
        <v>4</v>
      </c>
      <c r="F335" s="10" t="s">
        <v>984</v>
      </c>
      <c r="G335" s="2" t="s">
        <v>56</v>
      </c>
      <c r="H335" s="9" t="s">
        <v>108</v>
      </c>
      <c r="I335" s="9" t="s">
        <v>98</v>
      </c>
      <c r="J335" s="9" t="s">
        <v>929</v>
      </c>
      <c r="K335" s="9" t="s">
        <v>110</v>
      </c>
      <c r="L335" s="9" t="s">
        <v>110</v>
      </c>
      <c r="M335" s="9" t="s">
        <v>2456</v>
      </c>
      <c r="N335" s="9" t="s">
        <v>123</v>
      </c>
      <c r="O335" s="60">
        <v>41195</v>
      </c>
      <c r="P335" s="9">
        <v>5</v>
      </c>
      <c r="Q335" s="9">
        <v>8</v>
      </c>
      <c r="R335" s="9">
        <v>0</v>
      </c>
      <c r="S335" s="9">
        <v>50</v>
      </c>
      <c r="T335" s="9"/>
      <c r="U335" s="9">
        <v>4066</v>
      </c>
      <c r="V335" s="9"/>
      <c r="W335" s="73"/>
      <c r="X335" s="9">
        <v>37000</v>
      </c>
      <c r="Y335" s="40">
        <f t="shared" ref="Y335:Y394" si="6">X335-Z335</f>
        <v>35150</v>
      </c>
      <c r="Z335" s="40">
        <v>1850</v>
      </c>
      <c r="AA335" s="9" t="s">
        <v>969</v>
      </c>
      <c r="AB335" s="9" t="s">
        <v>114</v>
      </c>
      <c r="AC335" s="9" t="s">
        <v>115</v>
      </c>
      <c r="AD335" s="3" t="s">
        <v>116</v>
      </c>
      <c r="AE335" s="9" t="s">
        <v>128</v>
      </c>
      <c r="AF335" s="3" t="s">
        <v>2008</v>
      </c>
      <c r="AG335" s="3" t="s">
        <v>2480</v>
      </c>
      <c r="AH335" s="9"/>
      <c r="AI335" s="9"/>
      <c r="AJ335" s="34">
        <v>44530</v>
      </c>
      <c r="AK335" s="3"/>
    </row>
    <row r="336" spans="1:37" s="15" customFormat="1" ht="12">
      <c r="A336" s="3">
        <v>334</v>
      </c>
      <c r="B336" s="1" t="s">
        <v>985</v>
      </c>
      <c r="C336" s="2" t="s">
        <v>986</v>
      </c>
      <c r="D336" s="2" t="s">
        <v>2482</v>
      </c>
      <c r="E336" s="3" t="s">
        <v>4</v>
      </c>
      <c r="F336" s="10" t="s">
        <v>987</v>
      </c>
      <c r="G336" s="2" t="s">
        <v>56</v>
      </c>
      <c r="H336" s="9" t="s">
        <v>108</v>
      </c>
      <c r="I336" s="9" t="s">
        <v>98</v>
      </c>
      <c r="J336" s="9" t="s">
        <v>929</v>
      </c>
      <c r="K336" s="9" t="s">
        <v>110</v>
      </c>
      <c r="L336" s="9" t="s">
        <v>108</v>
      </c>
      <c r="M336" s="9" t="s">
        <v>2483</v>
      </c>
      <c r="N336" s="9" t="s">
        <v>112</v>
      </c>
      <c r="O336" s="60">
        <v>39263</v>
      </c>
      <c r="P336" s="9">
        <v>5</v>
      </c>
      <c r="Q336" s="9">
        <v>13</v>
      </c>
      <c r="R336" s="9">
        <v>0</v>
      </c>
      <c r="S336" s="9">
        <v>50</v>
      </c>
      <c r="T336" s="9"/>
      <c r="U336" s="9">
        <v>1819</v>
      </c>
      <c r="V336" s="9"/>
      <c r="W336" s="73"/>
      <c r="X336" s="9">
        <v>10629</v>
      </c>
      <c r="Y336" s="40">
        <f t="shared" si="6"/>
        <v>10097.549999999999</v>
      </c>
      <c r="Z336" s="40">
        <v>531.45000000000005</v>
      </c>
      <c r="AA336" s="9" t="s">
        <v>127</v>
      </c>
      <c r="AB336" s="9" t="s">
        <v>114</v>
      </c>
      <c r="AC336" s="9" t="s">
        <v>115</v>
      </c>
      <c r="AD336" s="3" t="s">
        <v>116</v>
      </c>
      <c r="AE336" s="9" t="s">
        <v>128</v>
      </c>
      <c r="AF336" s="3" t="s">
        <v>2008</v>
      </c>
      <c r="AG336" s="3"/>
      <c r="AH336" s="9"/>
      <c r="AI336" s="9"/>
      <c r="AJ336" s="34">
        <v>44511</v>
      </c>
      <c r="AK336" s="3"/>
    </row>
    <row r="337" spans="1:37" s="15" customFormat="1" ht="12">
      <c r="A337" s="3">
        <v>335</v>
      </c>
      <c r="B337" s="1" t="s">
        <v>2484</v>
      </c>
      <c r="C337" s="2" t="s">
        <v>988</v>
      </c>
      <c r="D337" s="2">
        <v>399219069</v>
      </c>
      <c r="E337" s="3" t="s">
        <v>4</v>
      </c>
      <c r="F337" s="10" t="s">
        <v>989</v>
      </c>
      <c r="G337" s="2" t="s">
        <v>56</v>
      </c>
      <c r="H337" s="9" t="s">
        <v>108</v>
      </c>
      <c r="I337" s="9" t="s">
        <v>98</v>
      </c>
      <c r="J337" s="9" t="s">
        <v>929</v>
      </c>
      <c r="K337" s="9" t="s">
        <v>130</v>
      </c>
      <c r="L337" s="9" t="s">
        <v>130</v>
      </c>
      <c r="M337" s="9" t="s">
        <v>2483</v>
      </c>
      <c r="N337" s="9" t="s">
        <v>811</v>
      </c>
      <c r="O337" s="60">
        <v>41195</v>
      </c>
      <c r="P337" s="9">
        <v>5</v>
      </c>
      <c r="Q337" s="9">
        <v>8</v>
      </c>
      <c r="R337" s="9">
        <v>0</v>
      </c>
      <c r="S337" s="9">
        <v>50</v>
      </c>
      <c r="T337" s="9"/>
      <c r="U337" s="9">
        <v>15437</v>
      </c>
      <c r="V337" s="9"/>
      <c r="W337" s="73"/>
      <c r="X337" s="9">
        <v>10400</v>
      </c>
      <c r="Y337" s="40">
        <f t="shared" si="6"/>
        <v>9880</v>
      </c>
      <c r="Z337" s="40">
        <v>520</v>
      </c>
      <c r="AA337" s="9" t="s">
        <v>127</v>
      </c>
      <c r="AB337" s="9" t="s">
        <v>114</v>
      </c>
      <c r="AC337" s="9" t="s">
        <v>115</v>
      </c>
      <c r="AD337" s="3" t="s">
        <v>116</v>
      </c>
      <c r="AE337" s="9"/>
      <c r="AF337" s="3" t="s">
        <v>2008</v>
      </c>
      <c r="AG337" s="3"/>
      <c r="AH337" s="9"/>
      <c r="AI337" s="42"/>
      <c r="AJ337" s="36">
        <v>44529</v>
      </c>
      <c r="AK337" s="24"/>
    </row>
    <row r="338" spans="1:37" s="15" customFormat="1" ht="12">
      <c r="A338" s="3">
        <v>336</v>
      </c>
      <c r="B338" s="8" t="s">
        <v>2485</v>
      </c>
      <c r="C338" s="2" t="s">
        <v>990</v>
      </c>
      <c r="D338" s="2" t="s">
        <v>2486</v>
      </c>
      <c r="E338" s="3" t="s">
        <v>4</v>
      </c>
      <c r="F338" s="10" t="s">
        <v>991</v>
      </c>
      <c r="G338" s="2" t="s">
        <v>56</v>
      </c>
      <c r="H338" s="9"/>
      <c r="I338" s="9"/>
      <c r="J338" s="9"/>
      <c r="K338" s="9"/>
      <c r="L338" s="9"/>
      <c r="M338" s="9" t="s">
        <v>2487</v>
      </c>
      <c r="N338" s="9" t="s">
        <v>123</v>
      </c>
      <c r="O338" s="60">
        <v>40492</v>
      </c>
      <c r="P338" s="9">
        <v>5</v>
      </c>
      <c r="Q338" s="9">
        <v>10</v>
      </c>
      <c r="R338" s="9">
        <v>0</v>
      </c>
      <c r="S338" s="9">
        <v>50</v>
      </c>
      <c r="T338" s="9"/>
      <c r="U338" s="9"/>
      <c r="V338" s="9"/>
      <c r="W338" s="73"/>
      <c r="X338" s="9">
        <v>82500</v>
      </c>
      <c r="Y338" s="40">
        <f t="shared" si="6"/>
        <v>78375</v>
      </c>
      <c r="Z338" s="40">
        <v>4125</v>
      </c>
      <c r="AA338" s="9" t="s">
        <v>252</v>
      </c>
      <c r="AB338" s="9" t="s">
        <v>114</v>
      </c>
      <c r="AC338" s="9" t="s">
        <v>115</v>
      </c>
      <c r="AD338" s="3" t="s">
        <v>116</v>
      </c>
      <c r="AE338" s="9" t="s">
        <v>128</v>
      </c>
      <c r="AF338" s="3" t="s">
        <v>2008</v>
      </c>
      <c r="AG338" s="3"/>
      <c r="AH338" s="9"/>
      <c r="AI338" s="42"/>
      <c r="AJ338" s="36">
        <v>44536</v>
      </c>
      <c r="AK338" s="24">
        <f>160/1000</f>
        <v>0.16</v>
      </c>
    </row>
    <row r="339" spans="1:37" s="15" customFormat="1" ht="12">
      <c r="A339" s="3">
        <v>337</v>
      </c>
      <c r="B339" s="1" t="s">
        <v>992</v>
      </c>
      <c r="C339" s="2" t="s">
        <v>993</v>
      </c>
      <c r="D339" s="2" t="s">
        <v>2488</v>
      </c>
      <c r="E339" s="3" t="s">
        <v>4</v>
      </c>
      <c r="F339" s="10" t="s">
        <v>994</v>
      </c>
      <c r="G339" s="2" t="s">
        <v>56</v>
      </c>
      <c r="H339" s="9" t="s">
        <v>108</v>
      </c>
      <c r="I339" s="9" t="s">
        <v>98</v>
      </c>
      <c r="J339" s="9" t="s">
        <v>929</v>
      </c>
      <c r="K339" s="9" t="s">
        <v>110</v>
      </c>
      <c r="L339" s="9" t="s">
        <v>108</v>
      </c>
      <c r="M339" s="9" t="s">
        <v>2456</v>
      </c>
      <c r="N339" s="9" t="s">
        <v>112</v>
      </c>
      <c r="O339" s="60">
        <v>40042</v>
      </c>
      <c r="P339" s="9">
        <v>5</v>
      </c>
      <c r="Q339" s="9">
        <v>11</v>
      </c>
      <c r="R339" s="9">
        <v>0</v>
      </c>
      <c r="S339" s="9">
        <v>50</v>
      </c>
      <c r="T339" s="9"/>
      <c r="U339" s="9">
        <v>1600</v>
      </c>
      <c r="V339" s="9"/>
      <c r="W339" s="73"/>
      <c r="X339" s="9">
        <v>42703.14</v>
      </c>
      <c r="Y339" s="40">
        <f t="shared" si="6"/>
        <v>40567.979999999996</v>
      </c>
      <c r="Z339" s="40">
        <v>2135.16</v>
      </c>
      <c r="AA339" s="9" t="s">
        <v>127</v>
      </c>
      <c r="AB339" s="9" t="s">
        <v>114</v>
      </c>
      <c r="AC339" s="9" t="s">
        <v>119</v>
      </c>
      <c r="AD339" s="3" t="s">
        <v>116</v>
      </c>
      <c r="AE339" s="9" t="s">
        <v>128</v>
      </c>
      <c r="AF339" s="3" t="s">
        <v>2008</v>
      </c>
      <c r="AG339" s="3"/>
      <c r="AH339" s="9"/>
      <c r="AI339" s="9"/>
      <c r="AJ339" s="34">
        <v>44527</v>
      </c>
      <c r="AK339" s="3">
        <f>1100/1000</f>
        <v>1.1000000000000001</v>
      </c>
    </row>
    <row r="340" spans="1:37" s="15" customFormat="1" ht="12">
      <c r="A340" s="3">
        <v>338</v>
      </c>
      <c r="B340" s="1" t="s">
        <v>995</v>
      </c>
      <c r="C340" s="2" t="s">
        <v>996</v>
      </c>
      <c r="D340" s="2" t="s">
        <v>2489</v>
      </c>
      <c r="E340" s="3" t="s">
        <v>4</v>
      </c>
      <c r="F340" s="10" t="s">
        <v>997</v>
      </c>
      <c r="G340" s="2" t="s">
        <v>56</v>
      </c>
      <c r="H340" s="9" t="s">
        <v>108</v>
      </c>
      <c r="I340" s="9" t="s">
        <v>98</v>
      </c>
      <c r="J340" s="9" t="s">
        <v>929</v>
      </c>
      <c r="K340" s="9" t="s">
        <v>110</v>
      </c>
      <c r="L340" s="9" t="s">
        <v>108</v>
      </c>
      <c r="M340" s="9" t="s">
        <v>2456</v>
      </c>
      <c r="N340" s="9" t="s">
        <v>112</v>
      </c>
      <c r="O340" s="60">
        <v>40042</v>
      </c>
      <c r="P340" s="9">
        <v>5</v>
      </c>
      <c r="Q340" s="9">
        <v>11</v>
      </c>
      <c r="R340" s="9">
        <v>0</v>
      </c>
      <c r="S340" s="9">
        <v>50</v>
      </c>
      <c r="T340" s="9"/>
      <c r="U340" s="9">
        <v>2274</v>
      </c>
      <c r="V340" s="9"/>
      <c r="W340" s="73"/>
      <c r="X340" s="9">
        <v>24475.759999999998</v>
      </c>
      <c r="Y340" s="40">
        <f t="shared" si="6"/>
        <v>23251.969999999998</v>
      </c>
      <c r="Z340" s="40">
        <v>1223.79</v>
      </c>
      <c r="AA340" s="9" t="s">
        <v>127</v>
      </c>
      <c r="AB340" s="9" t="s">
        <v>114</v>
      </c>
      <c r="AC340" s="9" t="s">
        <v>119</v>
      </c>
      <c r="AD340" s="3" t="s">
        <v>116</v>
      </c>
      <c r="AE340" s="9" t="s">
        <v>128</v>
      </c>
      <c r="AF340" s="3" t="s">
        <v>2008</v>
      </c>
      <c r="AG340" s="3"/>
      <c r="AH340" s="9"/>
      <c r="AI340" s="9"/>
      <c r="AJ340" s="34">
        <v>44530</v>
      </c>
      <c r="AK340" s="3"/>
    </row>
    <row r="341" spans="1:37" s="15" customFormat="1" ht="12">
      <c r="A341" s="3">
        <v>339</v>
      </c>
      <c r="B341" s="1" t="s">
        <v>998</v>
      </c>
      <c r="C341" s="2" t="s">
        <v>999</v>
      </c>
      <c r="D341" s="2">
        <v>392060031</v>
      </c>
      <c r="E341" s="3" t="s">
        <v>4</v>
      </c>
      <c r="F341" s="10" t="s">
        <v>1000</v>
      </c>
      <c r="G341" s="2" t="s">
        <v>56</v>
      </c>
      <c r="H341" s="9" t="s">
        <v>108</v>
      </c>
      <c r="I341" s="9" t="s">
        <v>98</v>
      </c>
      <c r="J341" s="9" t="s">
        <v>929</v>
      </c>
      <c r="K341" s="9" t="s">
        <v>110</v>
      </c>
      <c r="L341" s="9" t="s">
        <v>108</v>
      </c>
      <c r="M341" s="9" t="s">
        <v>2456</v>
      </c>
      <c r="N341" s="9" t="s">
        <v>112</v>
      </c>
      <c r="O341" s="60">
        <v>40492</v>
      </c>
      <c r="P341" s="9">
        <v>5</v>
      </c>
      <c r="Q341" s="9">
        <v>10</v>
      </c>
      <c r="R341" s="9">
        <v>0</v>
      </c>
      <c r="S341" s="9">
        <v>50</v>
      </c>
      <c r="T341" s="9"/>
      <c r="U341" s="9" t="s">
        <v>130</v>
      </c>
      <c r="V341" s="9"/>
      <c r="W341" s="73"/>
      <c r="X341" s="9">
        <v>49686.66</v>
      </c>
      <c r="Y341" s="40">
        <f t="shared" si="6"/>
        <v>47202.33</v>
      </c>
      <c r="Z341" s="40">
        <v>2484.33</v>
      </c>
      <c r="AA341" s="9" t="s">
        <v>127</v>
      </c>
      <c r="AB341" s="9" t="s">
        <v>114</v>
      </c>
      <c r="AC341" s="9" t="s">
        <v>119</v>
      </c>
      <c r="AD341" s="3" t="s">
        <v>116</v>
      </c>
      <c r="AE341" s="9" t="s">
        <v>128</v>
      </c>
      <c r="AF341" s="3" t="s">
        <v>2008</v>
      </c>
      <c r="AG341" s="3"/>
      <c r="AH341" s="9"/>
      <c r="AI341" s="9"/>
      <c r="AJ341" s="34">
        <v>44526</v>
      </c>
      <c r="AK341" s="3"/>
    </row>
    <row r="342" spans="1:37" s="15" customFormat="1" ht="12">
      <c r="A342" s="3">
        <v>340</v>
      </c>
      <c r="B342" s="20" t="s">
        <v>2490</v>
      </c>
      <c r="C342" s="2" t="s">
        <v>1001</v>
      </c>
      <c r="D342" s="12" t="s">
        <v>2491</v>
      </c>
      <c r="E342" s="3" t="s">
        <v>4</v>
      </c>
      <c r="F342" s="10" t="s">
        <v>1002</v>
      </c>
      <c r="G342" s="2" t="s">
        <v>56</v>
      </c>
      <c r="H342" s="9" t="s">
        <v>108</v>
      </c>
      <c r="I342" s="9" t="s">
        <v>98</v>
      </c>
      <c r="J342" s="9" t="s">
        <v>929</v>
      </c>
      <c r="K342" s="9" t="s">
        <v>110</v>
      </c>
      <c r="L342" s="9" t="s">
        <v>110</v>
      </c>
      <c r="M342" s="9" t="s">
        <v>2456</v>
      </c>
      <c r="N342" s="9" t="s">
        <v>112</v>
      </c>
      <c r="O342" s="60">
        <v>40492</v>
      </c>
      <c r="P342" s="9">
        <v>5</v>
      </c>
      <c r="Q342" s="9">
        <v>10</v>
      </c>
      <c r="R342" s="9">
        <v>0</v>
      </c>
      <c r="S342" s="9">
        <v>50</v>
      </c>
      <c r="T342" s="9"/>
      <c r="U342" s="9">
        <v>984</v>
      </c>
      <c r="V342" s="9"/>
      <c r="W342" s="73"/>
      <c r="X342" s="9">
        <v>87886.9</v>
      </c>
      <c r="Y342" s="40">
        <f t="shared" si="6"/>
        <v>83492.549999999988</v>
      </c>
      <c r="Z342" s="40">
        <v>4394.3500000000004</v>
      </c>
      <c r="AA342" s="9" t="s">
        <v>127</v>
      </c>
      <c r="AB342" s="9" t="s">
        <v>114</v>
      </c>
      <c r="AC342" s="9" t="s">
        <v>119</v>
      </c>
      <c r="AD342" s="3" t="s">
        <v>116</v>
      </c>
      <c r="AE342" s="9" t="s">
        <v>128</v>
      </c>
      <c r="AF342" s="3" t="s">
        <v>2008</v>
      </c>
      <c r="AG342" s="3" t="s">
        <v>2492</v>
      </c>
      <c r="AH342" s="9"/>
      <c r="AI342" s="9"/>
      <c r="AJ342" s="34">
        <v>44536</v>
      </c>
      <c r="AK342" s="3"/>
    </row>
    <row r="343" spans="1:37" s="15" customFormat="1" ht="12">
      <c r="A343" s="3">
        <v>341</v>
      </c>
      <c r="B343" s="1" t="s">
        <v>1003</v>
      </c>
      <c r="C343" s="2" t="s">
        <v>1004</v>
      </c>
      <c r="D343" s="2" t="s">
        <v>2493</v>
      </c>
      <c r="E343" s="3" t="s">
        <v>4</v>
      </c>
      <c r="F343" s="10" t="s">
        <v>1005</v>
      </c>
      <c r="G343" s="2" t="s">
        <v>56</v>
      </c>
      <c r="H343" s="9" t="s">
        <v>108</v>
      </c>
      <c r="I343" s="9" t="s">
        <v>98</v>
      </c>
      <c r="J343" s="9" t="s">
        <v>929</v>
      </c>
      <c r="K343" s="9" t="s">
        <v>110</v>
      </c>
      <c r="L343" s="9" t="s">
        <v>110</v>
      </c>
      <c r="M343" s="9" t="s">
        <v>2456</v>
      </c>
      <c r="N343" s="9" t="s">
        <v>112</v>
      </c>
      <c r="O343" s="60">
        <v>41195</v>
      </c>
      <c r="P343" s="9">
        <v>5</v>
      </c>
      <c r="Q343" s="9">
        <v>8</v>
      </c>
      <c r="R343" s="9">
        <v>0</v>
      </c>
      <c r="S343" s="9">
        <v>50</v>
      </c>
      <c r="T343" s="9"/>
      <c r="U343" s="9">
        <v>1394</v>
      </c>
      <c r="V343" s="9"/>
      <c r="W343" s="73"/>
      <c r="X343" s="9">
        <v>57352.01</v>
      </c>
      <c r="Y343" s="40">
        <f t="shared" si="6"/>
        <v>54484.41</v>
      </c>
      <c r="Z343" s="40">
        <v>2867.6</v>
      </c>
      <c r="AA343" s="9" t="s">
        <v>127</v>
      </c>
      <c r="AB343" s="9" t="s">
        <v>114</v>
      </c>
      <c r="AC343" s="9" t="s">
        <v>115</v>
      </c>
      <c r="AD343" s="3" t="s">
        <v>116</v>
      </c>
      <c r="AE343" s="9" t="s">
        <v>128</v>
      </c>
      <c r="AF343" s="3" t="s">
        <v>2008</v>
      </c>
      <c r="AG343" s="3"/>
      <c r="AH343" s="9"/>
      <c r="AI343" s="9"/>
      <c r="AJ343" s="34">
        <v>44568</v>
      </c>
      <c r="AK343" s="3"/>
    </row>
    <row r="344" spans="1:37" s="15" customFormat="1" ht="12">
      <c r="A344" s="3">
        <v>342</v>
      </c>
      <c r="B344" s="1" t="s">
        <v>1006</v>
      </c>
      <c r="C344" s="2" t="s">
        <v>1007</v>
      </c>
      <c r="D344" s="2" t="s">
        <v>2494</v>
      </c>
      <c r="E344" s="3" t="s">
        <v>4</v>
      </c>
      <c r="F344" s="10" t="s">
        <v>1008</v>
      </c>
      <c r="G344" s="2" t="s">
        <v>56</v>
      </c>
      <c r="H344" s="9" t="s">
        <v>108</v>
      </c>
      <c r="I344" s="9" t="s">
        <v>98</v>
      </c>
      <c r="J344" s="9" t="s">
        <v>929</v>
      </c>
      <c r="K344" s="9" t="s">
        <v>110</v>
      </c>
      <c r="L344" s="9" t="s">
        <v>110</v>
      </c>
      <c r="M344" s="9" t="s">
        <v>2456</v>
      </c>
      <c r="N344" s="9" t="s">
        <v>112</v>
      </c>
      <c r="O344" s="60">
        <v>40042</v>
      </c>
      <c r="P344" s="9">
        <v>5</v>
      </c>
      <c r="Q344" s="9">
        <v>11</v>
      </c>
      <c r="R344" s="9">
        <v>0</v>
      </c>
      <c r="S344" s="9">
        <v>50</v>
      </c>
      <c r="T344" s="9"/>
      <c r="U344" s="9">
        <v>1200</v>
      </c>
      <c r="V344" s="9"/>
      <c r="W344" s="73"/>
      <c r="X344" s="9">
        <v>47555.9</v>
      </c>
      <c r="Y344" s="40">
        <f t="shared" si="6"/>
        <v>45178.11</v>
      </c>
      <c r="Z344" s="40">
        <v>2377.79</v>
      </c>
      <c r="AA344" s="9" t="s">
        <v>127</v>
      </c>
      <c r="AB344" s="9" t="s">
        <v>114</v>
      </c>
      <c r="AC344" s="9" t="s">
        <v>119</v>
      </c>
      <c r="AD344" s="3" t="s">
        <v>116</v>
      </c>
      <c r="AE344" s="9" t="s">
        <v>128</v>
      </c>
      <c r="AF344" s="3" t="s">
        <v>2008</v>
      </c>
      <c r="AG344" s="3"/>
      <c r="AH344" s="9"/>
      <c r="AI344" s="9"/>
      <c r="AJ344" s="34">
        <v>44551</v>
      </c>
      <c r="AK344" s="3">
        <v>1.3</v>
      </c>
    </row>
    <row r="345" spans="1:37" s="15" customFormat="1" ht="12">
      <c r="A345" s="3">
        <v>343</v>
      </c>
      <c r="B345" s="1" t="s">
        <v>1009</v>
      </c>
      <c r="C345" s="2" t="s">
        <v>1010</v>
      </c>
      <c r="D345" s="2" t="s">
        <v>2495</v>
      </c>
      <c r="E345" s="3" t="s">
        <v>4</v>
      </c>
      <c r="F345" s="10" t="s">
        <v>1011</v>
      </c>
      <c r="G345" s="2" t="s">
        <v>56</v>
      </c>
      <c r="H345" s="9" t="s">
        <v>108</v>
      </c>
      <c r="I345" s="9" t="s">
        <v>98</v>
      </c>
      <c r="J345" s="9" t="s">
        <v>929</v>
      </c>
      <c r="K345" s="9" t="s">
        <v>110</v>
      </c>
      <c r="L345" s="9" t="s">
        <v>110</v>
      </c>
      <c r="M345" s="9" t="s">
        <v>2456</v>
      </c>
      <c r="N345" s="9" t="s">
        <v>112</v>
      </c>
      <c r="O345" s="60">
        <v>38933</v>
      </c>
      <c r="P345" s="9">
        <v>5</v>
      </c>
      <c r="Q345" s="9">
        <v>14</v>
      </c>
      <c r="R345" s="9">
        <v>0</v>
      </c>
      <c r="S345" s="9">
        <v>50</v>
      </c>
      <c r="T345" s="9"/>
      <c r="U345" s="9">
        <v>1100</v>
      </c>
      <c r="V345" s="9"/>
      <c r="W345" s="73"/>
      <c r="X345" s="9">
        <v>129497.39</v>
      </c>
      <c r="Y345" s="40">
        <f t="shared" si="6"/>
        <v>123022.52</v>
      </c>
      <c r="Z345" s="40">
        <v>6474.87</v>
      </c>
      <c r="AA345" s="9" t="s">
        <v>127</v>
      </c>
      <c r="AB345" s="9" t="s">
        <v>114</v>
      </c>
      <c r="AC345" s="9" t="s">
        <v>119</v>
      </c>
      <c r="AD345" s="3" t="s">
        <v>116</v>
      </c>
      <c r="AE345" s="9" t="s">
        <v>128</v>
      </c>
      <c r="AF345" s="3" t="s">
        <v>2008</v>
      </c>
      <c r="AG345" s="3"/>
      <c r="AH345" s="9"/>
      <c r="AI345" s="9"/>
      <c r="AJ345" s="34">
        <v>44536</v>
      </c>
      <c r="AK345" s="3">
        <v>5.4</v>
      </c>
    </row>
    <row r="346" spans="1:37" s="15" customFormat="1" ht="12">
      <c r="A346" s="3">
        <v>344</v>
      </c>
      <c r="B346" s="1" t="s">
        <v>1012</v>
      </c>
      <c r="C346" s="2" t="s">
        <v>1013</v>
      </c>
      <c r="D346" s="2" t="s">
        <v>2496</v>
      </c>
      <c r="E346" s="3" t="s">
        <v>4</v>
      </c>
      <c r="F346" s="10" t="s">
        <v>1014</v>
      </c>
      <c r="G346" s="2" t="s">
        <v>56</v>
      </c>
      <c r="H346" s="9" t="s">
        <v>108</v>
      </c>
      <c r="I346" s="9" t="s">
        <v>98</v>
      </c>
      <c r="J346" s="9" t="s">
        <v>929</v>
      </c>
      <c r="K346" s="9" t="s">
        <v>110</v>
      </c>
      <c r="L346" s="9" t="s">
        <v>110</v>
      </c>
      <c r="M346" s="9" t="s">
        <v>2456</v>
      </c>
      <c r="N346" s="9" t="s">
        <v>112</v>
      </c>
      <c r="O346" s="60">
        <v>39674</v>
      </c>
      <c r="P346" s="9">
        <v>5</v>
      </c>
      <c r="Q346" s="9">
        <v>12</v>
      </c>
      <c r="R346" s="9">
        <v>0</v>
      </c>
      <c r="S346" s="9">
        <v>50</v>
      </c>
      <c r="T346" s="9"/>
      <c r="U346" s="9">
        <v>1200</v>
      </c>
      <c r="V346" s="9"/>
      <c r="W346" s="73"/>
      <c r="X346" s="9">
        <v>103199.15</v>
      </c>
      <c r="Y346" s="40">
        <f t="shared" si="6"/>
        <v>98039.189999999988</v>
      </c>
      <c r="Z346" s="40">
        <v>5159.96</v>
      </c>
      <c r="AA346" s="9" t="s">
        <v>127</v>
      </c>
      <c r="AB346" s="9" t="s">
        <v>114</v>
      </c>
      <c r="AC346" s="9" t="s">
        <v>119</v>
      </c>
      <c r="AD346" s="3" t="s">
        <v>116</v>
      </c>
      <c r="AE346" s="9" t="s">
        <v>128</v>
      </c>
      <c r="AF346" s="3" t="s">
        <v>2008</v>
      </c>
      <c r="AG346" s="3"/>
      <c r="AH346" s="9"/>
      <c r="AI346" s="9"/>
      <c r="AJ346" s="34">
        <v>44537</v>
      </c>
      <c r="AK346" s="3">
        <v>3.5</v>
      </c>
    </row>
    <row r="347" spans="1:37" s="15" customFormat="1" ht="12">
      <c r="A347" s="3">
        <v>345</v>
      </c>
      <c r="B347" s="1" t="s">
        <v>2497</v>
      </c>
      <c r="C347" s="2" t="s">
        <v>1015</v>
      </c>
      <c r="D347" s="12">
        <v>392990094</v>
      </c>
      <c r="E347" s="3" t="s">
        <v>4</v>
      </c>
      <c r="F347" s="10" t="s">
        <v>1016</v>
      </c>
      <c r="G347" s="2" t="s">
        <v>56</v>
      </c>
      <c r="H347" s="9" t="s">
        <v>108</v>
      </c>
      <c r="I347" s="9" t="s">
        <v>98</v>
      </c>
      <c r="J347" s="9" t="s">
        <v>929</v>
      </c>
      <c r="K347" s="9" t="s">
        <v>110</v>
      </c>
      <c r="L347" s="9" t="s">
        <v>108</v>
      </c>
      <c r="M347" s="9" t="s">
        <v>2456</v>
      </c>
      <c r="N347" s="9" t="s">
        <v>112</v>
      </c>
      <c r="O347" s="60">
        <v>40042</v>
      </c>
      <c r="P347" s="9">
        <v>5</v>
      </c>
      <c r="Q347" s="9">
        <v>11</v>
      </c>
      <c r="R347" s="9">
        <v>0</v>
      </c>
      <c r="S347" s="9">
        <v>50</v>
      </c>
      <c r="T347" s="9"/>
      <c r="U347" s="9">
        <v>7200</v>
      </c>
      <c r="V347" s="9"/>
      <c r="W347" s="73"/>
      <c r="X347" s="9">
        <v>10708.16</v>
      </c>
      <c r="Y347" s="40">
        <f t="shared" si="6"/>
        <v>10172.75</v>
      </c>
      <c r="Z347" s="40">
        <v>535.41</v>
      </c>
      <c r="AA347" s="9" t="s">
        <v>127</v>
      </c>
      <c r="AB347" s="9" t="s">
        <v>114</v>
      </c>
      <c r="AC347" s="9" t="s">
        <v>119</v>
      </c>
      <c r="AD347" s="3" t="s">
        <v>116</v>
      </c>
      <c r="AE347" s="9" t="s">
        <v>128</v>
      </c>
      <c r="AF347" s="3" t="s">
        <v>2008</v>
      </c>
      <c r="AG347" s="3" t="s">
        <v>2498</v>
      </c>
      <c r="AH347" s="9"/>
      <c r="AI347" s="9"/>
      <c r="AJ347" s="34">
        <v>44519</v>
      </c>
      <c r="AK347" s="3"/>
    </row>
    <row r="348" spans="1:37" s="15" customFormat="1" ht="12">
      <c r="A348" s="3">
        <v>346</v>
      </c>
      <c r="B348" s="1" t="s">
        <v>1017</v>
      </c>
      <c r="C348" s="2" t="s">
        <v>1018</v>
      </c>
      <c r="D348" s="2" t="s">
        <v>2499</v>
      </c>
      <c r="E348" s="3" t="s">
        <v>4</v>
      </c>
      <c r="F348" s="10" t="s">
        <v>1019</v>
      </c>
      <c r="G348" s="2" t="s">
        <v>56</v>
      </c>
      <c r="H348" s="9" t="s">
        <v>108</v>
      </c>
      <c r="I348" s="9" t="s">
        <v>98</v>
      </c>
      <c r="J348" s="9" t="s">
        <v>929</v>
      </c>
      <c r="K348" s="9" t="s">
        <v>110</v>
      </c>
      <c r="L348" s="9" t="s">
        <v>110</v>
      </c>
      <c r="M348" s="9" t="s">
        <v>2456</v>
      </c>
      <c r="N348" s="9" t="s">
        <v>112</v>
      </c>
      <c r="O348" s="60">
        <v>41348</v>
      </c>
      <c r="P348" s="9">
        <v>5</v>
      </c>
      <c r="Q348" s="9">
        <v>7</v>
      </c>
      <c r="R348" s="9">
        <v>0</v>
      </c>
      <c r="S348" s="9">
        <v>50</v>
      </c>
      <c r="T348" s="9"/>
      <c r="U348" s="9">
        <v>1500</v>
      </c>
      <c r="V348" s="9"/>
      <c r="W348" s="73"/>
      <c r="X348" s="9">
        <v>64606.09</v>
      </c>
      <c r="Y348" s="40">
        <f t="shared" si="6"/>
        <v>61375.789999999994</v>
      </c>
      <c r="Z348" s="40">
        <v>3230.3</v>
      </c>
      <c r="AA348" s="9" t="s">
        <v>127</v>
      </c>
      <c r="AB348" s="9" t="s">
        <v>114</v>
      </c>
      <c r="AC348" s="9" t="s">
        <v>115</v>
      </c>
      <c r="AD348" s="3" t="s">
        <v>116</v>
      </c>
      <c r="AE348" s="9" t="s">
        <v>128</v>
      </c>
      <c r="AF348" s="3" t="s">
        <v>2008</v>
      </c>
      <c r="AG348" s="3"/>
      <c r="AH348" s="9"/>
      <c r="AI348" s="9"/>
      <c r="AJ348" s="34">
        <v>44565</v>
      </c>
      <c r="AK348" s="3"/>
    </row>
    <row r="349" spans="1:37" s="15" customFormat="1" ht="36">
      <c r="A349" s="3">
        <v>347</v>
      </c>
      <c r="B349" s="1" t="s">
        <v>2500</v>
      </c>
      <c r="C349" s="2" t="s">
        <v>1020</v>
      </c>
      <c r="D349" s="18" t="s">
        <v>2501</v>
      </c>
      <c r="E349" s="3" t="s">
        <v>4</v>
      </c>
      <c r="F349" s="10" t="s">
        <v>1021</v>
      </c>
      <c r="G349" s="2" t="s">
        <v>56</v>
      </c>
      <c r="H349" s="9" t="s">
        <v>108</v>
      </c>
      <c r="I349" s="9" t="s">
        <v>98</v>
      </c>
      <c r="J349" s="9" t="s">
        <v>929</v>
      </c>
      <c r="K349" s="9" t="s">
        <v>110</v>
      </c>
      <c r="L349" s="9" t="s">
        <v>108</v>
      </c>
      <c r="M349" s="9" t="s">
        <v>2456</v>
      </c>
      <c r="N349" s="9" t="s">
        <v>112</v>
      </c>
      <c r="O349" s="60">
        <v>39158</v>
      </c>
      <c r="P349" s="9">
        <v>5</v>
      </c>
      <c r="Q349" s="9">
        <v>13</v>
      </c>
      <c r="R349" s="9">
        <v>0</v>
      </c>
      <c r="S349" s="9">
        <v>50</v>
      </c>
      <c r="T349" s="9"/>
      <c r="U349" s="9" t="s">
        <v>130</v>
      </c>
      <c r="V349" s="9"/>
      <c r="W349" s="73"/>
      <c r="X349" s="9">
        <v>4952.17</v>
      </c>
      <c r="Y349" s="40">
        <f t="shared" si="6"/>
        <v>4704.5600000000004</v>
      </c>
      <c r="Z349" s="40">
        <v>247.61</v>
      </c>
      <c r="AA349" s="9" t="s">
        <v>127</v>
      </c>
      <c r="AB349" s="9" t="s">
        <v>114</v>
      </c>
      <c r="AC349" s="9" t="s">
        <v>119</v>
      </c>
      <c r="AD349" s="3" t="s">
        <v>116</v>
      </c>
      <c r="AE349" s="9" t="s">
        <v>128</v>
      </c>
      <c r="AF349" s="3" t="s">
        <v>2008</v>
      </c>
      <c r="AG349" s="3"/>
      <c r="AH349" s="9"/>
      <c r="AI349" s="9"/>
      <c r="AJ349" s="34">
        <v>44533</v>
      </c>
      <c r="AK349" s="3"/>
    </row>
    <row r="350" spans="1:37" s="15" customFormat="1" ht="12">
      <c r="A350" s="3">
        <v>348</v>
      </c>
      <c r="B350" s="29" t="s">
        <v>2502</v>
      </c>
      <c r="C350" s="4" t="s">
        <v>1022</v>
      </c>
      <c r="D350" s="12">
        <v>392140198</v>
      </c>
      <c r="E350" s="3" t="s">
        <v>4</v>
      </c>
      <c r="F350" s="3" t="s">
        <v>1023</v>
      </c>
      <c r="G350" s="4" t="s">
        <v>1024</v>
      </c>
      <c r="H350" s="9"/>
      <c r="I350" s="9"/>
      <c r="J350" s="9"/>
      <c r="K350" s="9"/>
      <c r="L350" s="9"/>
      <c r="M350" s="9" t="s">
        <v>2487</v>
      </c>
      <c r="N350" s="9" t="s">
        <v>112</v>
      </c>
      <c r="O350" s="60">
        <v>38933</v>
      </c>
      <c r="P350" s="9">
        <v>5</v>
      </c>
      <c r="Q350" s="9">
        <v>14</v>
      </c>
      <c r="R350" s="9">
        <v>0</v>
      </c>
      <c r="S350" s="9">
        <v>50</v>
      </c>
      <c r="T350" s="9"/>
      <c r="U350" s="9"/>
      <c r="V350" s="9"/>
      <c r="W350" s="73"/>
      <c r="X350" s="9">
        <v>4809</v>
      </c>
      <c r="Y350" s="40">
        <f t="shared" si="6"/>
        <v>4568.55</v>
      </c>
      <c r="Z350" s="40">
        <v>240.45</v>
      </c>
      <c r="AA350" s="9" t="s">
        <v>252</v>
      </c>
      <c r="AB350" s="9" t="s">
        <v>114</v>
      </c>
      <c r="AC350" s="9" t="s">
        <v>119</v>
      </c>
      <c r="AD350" s="3" t="s">
        <v>116</v>
      </c>
      <c r="AE350" s="9" t="s">
        <v>128</v>
      </c>
      <c r="AF350" s="3" t="s">
        <v>2008</v>
      </c>
      <c r="AG350" s="3"/>
      <c r="AH350" s="9"/>
      <c r="AI350" s="9"/>
      <c r="AJ350" s="34">
        <v>44523</v>
      </c>
      <c r="AK350" s="3">
        <f>68/1000</f>
        <v>6.8000000000000005E-2</v>
      </c>
    </row>
    <row r="351" spans="1:37" s="15" customFormat="1" ht="12">
      <c r="A351" s="3">
        <v>349</v>
      </c>
      <c r="B351" s="29" t="s">
        <v>2503</v>
      </c>
      <c r="C351" s="4" t="s">
        <v>1025</v>
      </c>
      <c r="D351" s="38" t="s">
        <v>2504</v>
      </c>
      <c r="E351" s="3" t="s">
        <v>4</v>
      </c>
      <c r="F351" s="3" t="s">
        <v>1026</v>
      </c>
      <c r="G351" s="4" t="s">
        <v>1024</v>
      </c>
      <c r="H351" s="9"/>
      <c r="I351" s="9"/>
      <c r="J351" s="9"/>
      <c r="K351" s="9"/>
      <c r="L351" s="9"/>
      <c r="M351" s="9" t="s">
        <v>2487</v>
      </c>
      <c r="N351" s="9" t="s">
        <v>112</v>
      </c>
      <c r="O351" s="60">
        <v>38933</v>
      </c>
      <c r="P351" s="9">
        <v>5</v>
      </c>
      <c r="Q351" s="9">
        <v>14</v>
      </c>
      <c r="R351" s="9">
        <v>0</v>
      </c>
      <c r="S351" s="9">
        <v>50</v>
      </c>
      <c r="T351" s="9"/>
      <c r="U351" s="9"/>
      <c r="V351" s="9"/>
      <c r="W351" s="73"/>
      <c r="X351" s="9">
        <v>6165.01</v>
      </c>
      <c r="Y351" s="40">
        <f t="shared" si="6"/>
        <v>5856.76</v>
      </c>
      <c r="Z351" s="40">
        <v>308.25</v>
      </c>
      <c r="AA351" s="9" t="s">
        <v>252</v>
      </c>
      <c r="AB351" s="9" t="s">
        <v>114</v>
      </c>
      <c r="AC351" s="9" t="s">
        <v>119</v>
      </c>
      <c r="AD351" s="3" t="s">
        <v>116</v>
      </c>
      <c r="AE351" s="9" t="s">
        <v>128</v>
      </c>
      <c r="AF351" s="3" t="s">
        <v>2008</v>
      </c>
      <c r="AG351" s="3"/>
      <c r="AH351" s="9"/>
      <c r="AI351" s="9"/>
      <c r="AJ351" s="34">
        <v>44523</v>
      </c>
      <c r="AK351" s="3"/>
    </row>
    <row r="352" spans="1:37" s="15" customFormat="1" ht="12">
      <c r="A352" s="3">
        <v>350</v>
      </c>
      <c r="B352" s="1" t="s">
        <v>2505</v>
      </c>
      <c r="C352" s="2" t="s">
        <v>1027</v>
      </c>
      <c r="D352" s="2">
        <v>392060044</v>
      </c>
      <c r="E352" s="3" t="s">
        <v>4</v>
      </c>
      <c r="F352" s="10" t="s">
        <v>1028</v>
      </c>
      <c r="G352" s="2" t="s">
        <v>56</v>
      </c>
      <c r="H352" s="9" t="s">
        <v>108</v>
      </c>
      <c r="I352" s="9" t="s">
        <v>98</v>
      </c>
      <c r="J352" s="9" t="s">
        <v>929</v>
      </c>
      <c r="K352" s="9" t="s">
        <v>110</v>
      </c>
      <c r="L352" s="9" t="s">
        <v>108</v>
      </c>
      <c r="M352" s="9" t="s">
        <v>2456</v>
      </c>
      <c r="N352" s="9" t="s">
        <v>112</v>
      </c>
      <c r="O352" s="60">
        <v>40042</v>
      </c>
      <c r="P352" s="9">
        <v>5</v>
      </c>
      <c r="Q352" s="9">
        <v>11</v>
      </c>
      <c r="R352" s="9">
        <v>0</v>
      </c>
      <c r="S352" s="9">
        <v>50</v>
      </c>
      <c r="T352" s="9"/>
      <c r="U352" s="9">
        <v>1128</v>
      </c>
      <c r="V352" s="9"/>
      <c r="W352" s="73"/>
      <c r="X352" s="9">
        <v>51104.98</v>
      </c>
      <c r="Y352" s="40">
        <f t="shared" si="6"/>
        <v>48549.73</v>
      </c>
      <c r="Z352" s="40">
        <v>2555.25</v>
      </c>
      <c r="AA352" s="9" t="s">
        <v>127</v>
      </c>
      <c r="AB352" s="9" t="s">
        <v>114</v>
      </c>
      <c r="AC352" s="9" t="s">
        <v>119</v>
      </c>
      <c r="AD352" s="3" t="s">
        <v>116</v>
      </c>
      <c r="AE352" s="9" t="s">
        <v>128</v>
      </c>
      <c r="AF352" s="3" t="s">
        <v>2008</v>
      </c>
      <c r="AG352" s="3"/>
      <c r="AH352" s="9"/>
      <c r="AI352" s="9"/>
      <c r="AJ352" s="34">
        <v>44527</v>
      </c>
      <c r="AK352" s="3"/>
    </row>
    <row r="353" spans="1:37" s="15" customFormat="1" ht="12">
      <c r="A353" s="3">
        <v>351</v>
      </c>
      <c r="B353" s="1" t="s">
        <v>1029</v>
      </c>
      <c r="C353" s="2" t="s">
        <v>1030</v>
      </c>
      <c r="D353" s="4" t="s">
        <v>2506</v>
      </c>
      <c r="E353" s="3" t="s">
        <v>4</v>
      </c>
      <c r="F353" s="10" t="s">
        <v>1031</v>
      </c>
      <c r="G353" s="2" t="s">
        <v>56</v>
      </c>
      <c r="H353" s="9"/>
      <c r="I353" s="9"/>
      <c r="J353" s="9"/>
      <c r="K353" s="9"/>
      <c r="L353" s="9"/>
      <c r="M353" s="9" t="s">
        <v>2487</v>
      </c>
      <c r="N353" s="9" t="s">
        <v>123</v>
      </c>
      <c r="O353" s="60">
        <v>38957</v>
      </c>
      <c r="P353" s="9">
        <v>5</v>
      </c>
      <c r="Q353" s="9">
        <v>14</v>
      </c>
      <c r="R353" s="9">
        <v>0</v>
      </c>
      <c r="S353" s="9">
        <v>50</v>
      </c>
      <c r="T353" s="9"/>
      <c r="U353" s="9"/>
      <c r="V353" s="9"/>
      <c r="W353" s="73"/>
      <c r="X353" s="9">
        <v>114158.59</v>
      </c>
      <c r="Y353" s="40">
        <f t="shared" si="6"/>
        <v>108450.66</v>
      </c>
      <c r="Z353" s="40">
        <v>5707.93</v>
      </c>
      <c r="AA353" s="9" t="s">
        <v>252</v>
      </c>
      <c r="AB353" s="9" t="s">
        <v>114</v>
      </c>
      <c r="AC353" s="9" t="s">
        <v>119</v>
      </c>
      <c r="AD353" s="3" t="s">
        <v>116</v>
      </c>
      <c r="AE353" s="9" t="s">
        <v>599</v>
      </c>
      <c r="AF353" s="3" t="s">
        <v>2008</v>
      </c>
      <c r="AG353" s="3" t="s">
        <v>2492</v>
      </c>
      <c r="AH353" s="9"/>
      <c r="AI353" s="9"/>
      <c r="AJ353" s="34">
        <v>44531</v>
      </c>
      <c r="AK353" s="3"/>
    </row>
    <row r="354" spans="1:37" s="15" customFormat="1" ht="12">
      <c r="A354" s="3">
        <v>352</v>
      </c>
      <c r="B354" s="1" t="s">
        <v>1032</v>
      </c>
      <c r="C354" s="2" t="s">
        <v>1033</v>
      </c>
      <c r="D354" s="2">
        <v>392080025</v>
      </c>
      <c r="E354" s="3" t="s">
        <v>4</v>
      </c>
      <c r="F354" s="10" t="s">
        <v>1034</v>
      </c>
      <c r="G354" s="2" t="s">
        <v>56</v>
      </c>
      <c r="H354" s="9" t="s">
        <v>108</v>
      </c>
      <c r="I354" s="9" t="s">
        <v>98</v>
      </c>
      <c r="J354" s="9" t="s">
        <v>929</v>
      </c>
      <c r="K354" s="9" t="s">
        <v>110</v>
      </c>
      <c r="L354" s="9" t="s">
        <v>110</v>
      </c>
      <c r="M354" s="9" t="s">
        <v>2456</v>
      </c>
      <c r="N354" s="9" t="s">
        <v>112</v>
      </c>
      <c r="O354" s="60">
        <v>38957</v>
      </c>
      <c r="P354" s="9">
        <v>5</v>
      </c>
      <c r="Q354" s="9">
        <v>14</v>
      </c>
      <c r="R354" s="9">
        <v>0</v>
      </c>
      <c r="S354" s="9">
        <v>50</v>
      </c>
      <c r="T354" s="9"/>
      <c r="U354" s="9">
        <v>1650</v>
      </c>
      <c r="V354" s="9"/>
      <c r="W354" s="73"/>
      <c r="X354" s="9">
        <v>87300</v>
      </c>
      <c r="Y354" s="40">
        <f t="shared" si="6"/>
        <v>82935</v>
      </c>
      <c r="Z354" s="40">
        <v>4365</v>
      </c>
      <c r="AA354" s="9" t="s">
        <v>196</v>
      </c>
      <c r="AB354" s="9" t="s">
        <v>114</v>
      </c>
      <c r="AC354" s="9" t="s">
        <v>119</v>
      </c>
      <c r="AD354" s="3" t="s">
        <v>116</v>
      </c>
      <c r="AE354" s="9" t="s">
        <v>128</v>
      </c>
      <c r="AF354" s="3" t="s">
        <v>2008</v>
      </c>
      <c r="AG354" s="3" t="s">
        <v>2507</v>
      </c>
      <c r="AH354" s="9"/>
      <c r="AI354" s="9"/>
      <c r="AJ354" s="34">
        <v>44551</v>
      </c>
      <c r="AK354" s="3"/>
    </row>
    <row r="355" spans="1:37" s="15" customFormat="1" ht="12">
      <c r="A355" s="3">
        <v>353</v>
      </c>
      <c r="B355" s="29" t="s">
        <v>2508</v>
      </c>
      <c r="C355" s="2" t="s">
        <v>1035</v>
      </c>
      <c r="D355" s="4" t="s">
        <v>2504</v>
      </c>
      <c r="E355" s="3" t="s">
        <v>4</v>
      </c>
      <c r="F355" s="10" t="s">
        <v>1036</v>
      </c>
      <c r="G355" s="2" t="s">
        <v>56</v>
      </c>
      <c r="H355" s="9"/>
      <c r="I355" s="9"/>
      <c r="J355" s="9"/>
      <c r="K355" s="9"/>
      <c r="L355" s="9"/>
      <c r="M355" s="9" t="s">
        <v>2487</v>
      </c>
      <c r="N355" s="9" t="s">
        <v>112</v>
      </c>
      <c r="O355" s="60">
        <v>38957</v>
      </c>
      <c r="P355" s="9">
        <v>5</v>
      </c>
      <c r="Q355" s="9">
        <v>14</v>
      </c>
      <c r="R355" s="9">
        <v>0</v>
      </c>
      <c r="S355" s="9">
        <v>50</v>
      </c>
      <c r="T355" s="9"/>
      <c r="U355" s="9"/>
      <c r="V355" s="9"/>
      <c r="W355" s="73"/>
      <c r="X355" s="9">
        <v>65000</v>
      </c>
      <c r="Y355" s="40">
        <f t="shared" si="6"/>
        <v>61750</v>
      </c>
      <c r="Z355" s="40">
        <v>3250</v>
      </c>
      <c r="AA355" s="9" t="s">
        <v>196</v>
      </c>
      <c r="AB355" s="9" t="s">
        <v>114</v>
      </c>
      <c r="AC355" s="9" t="s">
        <v>119</v>
      </c>
      <c r="AD355" s="3" t="s">
        <v>116</v>
      </c>
      <c r="AE355" s="9" t="s">
        <v>599</v>
      </c>
      <c r="AF355" s="3" t="s">
        <v>2008</v>
      </c>
      <c r="AG355" s="3" t="s">
        <v>2507</v>
      </c>
      <c r="AH355" s="9"/>
      <c r="AI355" s="9"/>
      <c r="AJ355" s="34">
        <v>44525</v>
      </c>
      <c r="AK355" s="67"/>
    </row>
    <row r="356" spans="1:37" s="15" customFormat="1" ht="12">
      <c r="A356" s="3">
        <v>354</v>
      </c>
      <c r="B356" s="1" t="s">
        <v>2509</v>
      </c>
      <c r="C356" s="2" t="s">
        <v>1037</v>
      </c>
      <c r="D356" s="2" t="s">
        <v>2510</v>
      </c>
      <c r="E356" s="3" t="s">
        <v>4</v>
      </c>
      <c r="F356" s="10" t="s">
        <v>1038</v>
      </c>
      <c r="G356" s="2" t="s">
        <v>56</v>
      </c>
      <c r="H356" s="9"/>
      <c r="I356" s="9"/>
      <c r="J356" s="9"/>
      <c r="K356" s="9"/>
      <c r="L356" s="9"/>
      <c r="M356" s="9" t="s">
        <v>2487</v>
      </c>
      <c r="N356" s="9" t="s">
        <v>112</v>
      </c>
      <c r="O356" s="60">
        <v>41195</v>
      </c>
      <c r="P356" s="9">
        <v>5</v>
      </c>
      <c r="Q356" s="9">
        <v>8</v>
      </c>
      <c r="R356" s="9">
        <v>0</v>
      </c>
      <c r="S356" s="9">
        <v>50</v>
      </c>
      <c r="T356" s="9"/>
      <c r="U356" s="9"/>
      <c r="V356" s="9"/>
      <c r="W356" s="73"/>
      <c r="X356" s="9">
        <v>150400</v>
      </c>
      <c r="Y356" s="40">
        <f t="shared" si="6"/>
        <v>142880</v>
      </c>
      <c r="Z356" s="40">
        <v>7520</v>
      </c>
      <c r="AA356" s="9" t="s">
        <v>118</v>
      </c>
      <c r="AB356" s="9" t="s">
        <v>114</v>
      </c>
      <c r="AC356" s="9" t="s">
        <v>115</v>
      </c>
      <c r="AD356" s="3" t="s">
        <v>116</v>
      </c>
      <c r="AE356" s="9" t="s">
        <v>128</v>
      </c>
      <c r="AF356" s="3" t="s">
        <v>2008</v>
      </c>
      <c r="AG356" s="3" t="s">
        <v>2507</v>
      </c>
      <c r="AH356" s="9"/>
      <c r="AI356" s="9"/>
      <c r="AJ356" s="34">
        <v>44509</v>
      </c>
      <c r="AK356" s="3">
        <v>2.41</v>
      </c>
    </row>
    <row r="357" spans="1:37" s="15" customFormat="1" ht="12">
      <c r="A357" s="3">
        <v>355</v>
      </c>
      <c r="B357" s="1" t="s">
        <v>2511</v>
      </c>
      <c r="C357" s="2" t="s">
        <v>1039</v>
      </c>
      <c r="D357" s="2" t="s">
        <v>2512</v>
      </c>
      <c r="E357" s="3" t="s">
        <v>4</v>
      </c>
      <c r="F357" s="10" t="s">
        <v>1040</v>
      </c>
      <c r="G357" s="2" t="s">
        <v>56</v>
      </c>
      <c r="H357" s="9" t="s">
        <v>108</v>
      </c>
      <c r="I357" s="9" t="s">
        <v>98</v>
      </c>
      <c r="J357" s="9" t="s">
        <v>929</v>
      </c>
      <c r="K357" s="9" t="s">
        <v>110</v>
      </c>
      <c r="L357" s="9" t="s">
        <v>110</v>
      </c>
      <c r="M357" s="9" t="s">
        <v>2456</v>
      </c>
      <c r="N357" s="9" t="s">
        <v>112</v>
      </c>
      <c r="O357" s="60">
        <v>40042</v>
      </c>
      <c r="P357" s="9">
        <v>5</v>
      </c>
      <c r="Q357" s="9">
        <v>11</v>
      </c>
      <c r="R357" s="9">
        <v>0</v>
      </c>
      <c r="S357" s="9">
        <v>50</v>
      </c>
      <c r="T357" s="9"/>
      <c r="U357" s="9">
        <v>3323</v>
      </c>
      <c r="V357" s="9"/>
      <c r="W357" s="73"/>
      <c r="X357" s="9">
        <v>27200</v>
      </c>
      <c r="Y357" s="40">
        <f t="shared" si="6"/>
        <v>25840</v>
      </c>
      <c r="Z357" s="40">
        <v>1360</v>
      </c>
      <c r="AA357" s="9" t="s">
        <v>118</v>
      </c>
      <c r="AB357" s="9" t="s">
        <v>114</v>
      </c>
      <c r="AC357" s="9" t="s">
        <v>119</v>
      </c>
      <c r="AD357" s="3" t="s">
        <v>116</v>
      </c>
      <c r="AE357" s="9" t="s">
        <v>128</v>
      </c>
      <c r="AF357" s="3" t="s">
        <v>2008</v>
      </c>
      <c r="AG357" s="3" t="s">
        <v>2507</v>
      </c>
      <c r="AH357" s="9"/>
      <c r="AI357" s="9"/>
      <c r="AJ357" s="34">
        <v>44510</v>
      </c>
      <c r="AK357" s="68"/>
    </row>
    <row r="358" spans="1:37" s="15" customFormat="1" ht="24">
      <c r="A358" s="3">
        <v>356</v>
      </c>
      <c r="B358" s="1" t="s">
        <v>1041</v>
      </c>
      <c r="C358" s="2" t="s">
        <v>1042</v>
      </c>
      <c r="D358" s="5" t="s">
        <v>2513</v>
      </c>
      <c r="E358" s="3" t="s">
        <v>4</v>
      </c>
      <c r="F358" s="10" t="s">
        <v>1043</v>
      </c>
      <c r="G358" s="2" t="s">
        <v>56</v>
      </c>
      <c r="H358" s="9"/>
      <c r="I358" s="9"/>
      <c r="J358" s="9"/>
      <c r="K358" s="9"/>
      <c r="L358" s="9"/>
      <c r="M358" s="9" t="s">
        <v>2487</v>
      </c>
      <c r="N358" s="9" t="s">
        <v>112</v>
      </c>
      <c r="O358" s="60">
        <v>41348</v>
      </c>
      <c r="P358" s="9">
        <v>5</v>
      </c>
      <c r="Q358" s="9">
        <v>7</v>
      </c>
      <c r="R358" s="9">
        <v>0</v>
      </c>
      <c r="S358" s="9">
        <v>50</v>
      </c>
      <c r="T358" s="9"/>
      <c r="U358" s="9"/>
      <c r="V358" s="9"/>
      <c r="W358" s="73"/>
      <c r="X358" s="9">
        <v>121300</v>
      </c>
      <c r="Y358" s="40">
        <f t="shared" si="6"/>
        <v>115235</v>
      </c>
      <c r="Z358" s="40">
        <v>6065</v>
      </c>
      <c r="AA358" s="9" t="s">
        <v>118</v>
      </c>
      <c r="AB358" s="9" t="s">
        <v>114</v>
      </c>
      <c r="AC358" s="9" t="s">
        <v>115</v>
      </c>
      <c r="AD358" s="3" t="s">
        <v>116</v>
      </c>
      <c r="AE358" s="9" t="s">
        <v>128</v>
      </c>
      <c r="AF358" s="3" t="s">
        <v>2008</v>
      </c>
      <c r="AG358" s="3" t="s">
        <v>2507</v>
      </c>
      <c r="AH358" s="9"/>
      <c r="AI358" s="9"/>
      <c r="AJ358" s="34">
        <v>44518</v>
      </c>
      <c r="AK358" s="3"/>
    </row>
    <row r="359" spans="1:37" s="15" customFormat="1" ht="24">
      <c r="A359" s="3">
        <v>357</v>
      </c>
      <c r="B359" s="1" t="s">
        <v>2514</v>
      </c>
      <c r="C359" s="2" t="s">
        <v>1044</v>
      </c>
      <c r="D359" s="5" t="s">
        <v>2515</v>
      </c>
      <c r="E359" s="3" t="s">
        <v>4</v>
      </c>
      <c r="F359" s="10" t="s">
        <v>1045</v>
      </c>
      <c r="G359" s="2" t="s">
        <v>56</v>
      </c>
      <c r="H359" s="9"/>
      <c r="I359" s="9"/>
      <c r="J359" s="9"/>
      <c r="K359" s="9"/>
      <c r="L359" s="9"/>
      <c r="M359" s="9" t="s">
        <v>2487</v>
      </c>
      <c r="N359" s="9" t="s">
        <v>112</v>
      </c>
      <c r="O359" s="60">
        <v>40042</v>
      </c>
      <c r="P359" s="9">
        <v>5</v>
      </c>
      <c r="Q359" s="9">
        <v>11</v>
      </c>
      <c r="R359" s="9">
        <v>0</v>
      </c>
      <c r="S359" s="9">
        <v>50</v>
      </c>
      <c r="T359" s="9"/>
      <c r="U359" s="9"/>
      <c r="V359" s="9"/>
      <c r="W359" s="73"/>
      <c r="X359" s="9">
        <v>121300</v>
      </c>
      <c r="Y359" s="40">
        <f t="shared" si="6"/>
        <v>115235</v>
      </c>
      <c r="Z359" s="40">
        <v>6065</v>
      </c>
      <c r="AA359" s="9" t="s">
        <v>118</v>
      </c>
      <c r="AB359" s="9" t="s">
        <v>114</v>
      </c>
      <c r="AC359" s="9" t="s">
        <v>119</v>
      </c>
      <c r="AD359" s="3" t="s">
        <v>116</v>
      </c>
      <c r="AE359" s="9" t="s">
        <v>128</v>
      </c>
      <c r="AF359" s="3" t="s">
        <v>2008</v>
      </c>
      <c r="AG359" s="3" t="s">
        <v>2507</v>
      </c>
      <c r="AH359" s="9"/>
      <c r="AI359" s="9"/>
      <c r="AJ359" s="34">
        <v>44526</v>
      </c>
      <c r="AK359" s="3"/>
    </row>
    <row r="360" spans="1:37" s="15" customFormat="1" ht="12">
      <c r="A360" s="3">
        <v>358</v>
      </c>
      <c r="B360" s="1" t="s">
        <v>2516</v>
      </c>
      <c r="C360" s="2" t="s">
        <v>1046</v>
      </c>
      <c r="D360" s="2" t="s">
        <v>2517</v>
      </c>
      <c r="E360" s="3" t="s">
        <v>4</v>
      </c>
      <c r="F360" s="10" t="s">
        <v>1047</v>
      </c>
      <c r="G360" s="2" t="s">
        <v>56</v>
      </c>
      <c r="H360" s="9" t="s">
        <v>108</v>
      </c>
      <c r="I360" s="9" t="s">
        <v>98</v>
      </c>
      <c r="J360" s="9" t="s">
        <v>929</v>
      </c>
      <c r="K360" s="9" t="s">
        <v>110</v>
      </c>
      <c r="L360" s="9" t="s">
        <v>110</v>
      </c>
      <c r="M360" s="9" t="s">
        <v>2456</v>
      </c>
      <c r="N360" s="9" t="s">
        <v>112</v>
      </c>
      <c r="O360" s="60">
        <v>40042</v>
      </c>
      <c r="P360" s="9">
        <v>5</v>
      </c>
      <c r="Q360" s="9">
        <v>11</v>
      </c>
      <c r="R360" s="9">
        <v>0</v>
      </c>
      <c r="S360" s="9">
        <v>50</v>
      </c>
      <c r="T360" s="9"/>
      <c r="U360" s="9">
        <v>4320</v>
      </c>
      <c r="V360" s="9"/>
      <c r="W360" s="73"/>
      <c r="X360" s="9">
        <v>50900</v>
      </c>
      <c r="Y360" s="40">
        <f t="shared" si="6"/>
        <v>48355</v>
      </c>
      <c r="Z360" s="40">
        <v>2545</v>
      </c>
      <c r="AA360" s="9" t="s">
        <v>118</v>
      </c>
      <c r="AB360" s="9" t="s">
        <v>114</v>
      </c>
      <c r="AC360" s="9" t="s">
        <v>119</v>
      </c>
      <c r="AD360" s="3" t="s">
        <v>116</v>
      </c>
      <c r="AE360" s="9" t="s">
        <v>128</v>
      </c>
      <c r="AF360" s="3" t="s">
        <v>2008</v>
      </c>
      <c r="AG360" s="3" t="s">
        <v>2507</v>
      </c>
      <c r="AH360" s="9"/>
      <c r="AI360" s="9"/>
      <c r="AJ360" s="34">
        <v>44509</v>
      </c>
      <c r="AK360" s="3">
        <v>1.1299999999999999</v>
      </c>
    </row>
    <row r="361" spans="1:37" s="15" customFormat="1" ht="12">
      <c r="A361" s="3">
        <v>359</v>
      </c>
      <c r="B361" s="14" t="s">
        <v>2518</v>
      </c>
      <c r="C361" s="2" t="s">
        <v>1048</v>
      </c>
      <c r="D361" s="12" t="s">
        <v>2519</v>
      </c>
      <c r="E361" s="3" t="s">
        <v>4</v>
      </c>
      <c r="F361" s="10" t="s">
        <v>1049</v>
      </c>
      <c r="G361" s="2" t="s">
        <v>56</v>
      </c>
      <c r="H361" s="9" t="s">
        <v>108</v>
      </c>
      <c r="I361" s="9" t="s">
        <v>98</v>
      </c>
      <c r="J361" s="9" t="s">
        <v>929</v>
      </c>
      <c r="K361" s="9" t="s">
        <v>110</v>
      </c>
      <c r="L361" s="9" t="s">
        <v>110</v>
      </c>
      <c r="M361" s="9" t="s">
        <v>2456</v>
      </c>
      <c r="N361" s="9" t="s">
        <v>112</v>
      </c>
      <c r="O361" s="60">
        <v>40042</v>
      </c>
      <c r="P361" s="9">
        <v>5</v>
      </c>
      <c r="Q361" s="9">
        <v>11</v>
      </c>
      <c r="R361" s="9">
        <v>0</v>
      </c>
      <c r="S361" s="9">
        <v>50</v>
      </c>
      <c r="T361" s="9"/>
      <c r="U361" s="9">
        <v>2880</v>
      </c>
      <c r="V361" s="9"/>
      <c r="W361" s="73"/>
      <c r="X361" s="9">
        <v>19400</v>
      </c>
      <c r="Y361" s="40">
        <f t="shared" si="6"/>
        <v>18430</v>
      </c>
      <c r="Z361" s="40">
        <v>970</v>
      </c>
      <c r="AA361" s="9" t="s">
        <v>118</v>
      </c>
      <c r="AB361" s="9" t="s">
        <v>114</v>
      </c>
      <c r="AC361" s="9" t="s">
        <v>119</v>
      </c>
      <c r="AD361" s="3" t="s">
        <v>116</v>
      </c>
      <c r="AE361" s="9" t="s">
        <v>128</v>
      </c>
      <c r="AF361" s="3" t="s">
        <v>2008</v>
      </c>
      <c r="AG361" s="3" t="s">
        <v>2507</v>
      </c>
      <c r="AH361" s="9"/>
      <c r="AI361" s="9"/>
      <c r="AJ361" s="34">
        <v>44510</v>
      </c>
      <c r="AK361" s="3">
        <v>0.38</v>
      </c>
    </row>
    <row r="362" spans="1:37" s="15" customFormat="1" ht="12">
      <c r="A362" s="3">
        <v>360</v>
      </c>
      <c r="B362" s="1" t="s">
        <v>1050</v>
      </c>
      <c r="C362" s="2" t="s">
        <v>1051</v>
      </c>
      <c r="D362" s="2">
        <v>392140249</v>
      </c>
      <c r="E362" s="3" t="s">
        <v>4</v>
      </c>
      <c r="F362" s="10" t="s">
        <v>1052</v>
      </c>
      <c r="G362" s="2" t="s">
        <v>56</v>
      </c>
      <c r="H362" s="9" t="s">
        <v>108</v>
      </c>
      <c r="I362" s="9" t="s">
        <v>98</v>
      </c>
      <c r="J362" s="9" t="s">
        <v>929</v>
      </c>
      <c r="K362" s="9" t="s">
        <v>110</v>
      </c>
      <c r="L362" s="9" t="s">
        <v>110</v>
      </c>
      <c r="M362" s="9" t="s">
        <v>2456</v>
      </c>
      <c r="N362" s="9" t="s">
        <v>112</v>
      </c>
      <c r="O362" s="60">
        <v>40042</v>
      </c>
      <c r="P362" s="9">
        <v>5</v>
      </c>
      <c r="Q362" s="9">
        <v>11</v>
      </c>
      <c r="R362" s="9">
        <v>0</v>
      </c>
      <c r="S362" s="9">
        <v>50</v>
      </c>
      <c r="T362" s="9"/>
      <c r="U362" s="9">
        <v>1280</v>
      </c>
      <c r="V362" s="9"/>
      <c r="W362" s="73"/>
      <c r="X362" s="9">
        <v>271600</v>
      </c>
      <c r="Y362" s="40">
        <f t="shared" si="6"/>
        <v>258020</v>
      </c>
      <c r="Z362" s="40">
        <v>13580</v>
      </c>
      <c r="AA362" s="9" t="s">
        <v>118</v>
      </c>
      <c r="AB362" s="9" t="s">
        <v>114</v>
      </c>
      <c r="AC362" s="9" t="s">
        <v>119</v>
      </c>
      <c r="AD362" s="3" t="s">
        <v>116</v>
      </c>
      <c r="AE362" s="9" t="s">
        <v>128</v>
      </c>
      <c r="AF362" s="3" t="s">
        <v>2008</v>
      </c>
      <c r="AG362" s="3" t="s">
        <v>2507</v>
      </c>
      <c r="AH362" s="9"/>
      <c r="AI362" s="9"/>
      <c r="AJ362" s="34">
        <v>44531</v>
      </c>
      <c r="AK362" s="3"/>
    </row>
    <row r="363" spans="1:37" s="15" customFormat="1" ht="12">
      <c r="A363" s="3">
        <v>361</v>
      </c>
      <c r="B363" s="1" t="s">
        <v>2520</v>
      </c>
      <c r="C363" s="2" t="s">
        <v>1053</v>
      </c>
      <c r="D363" s="2" t="s">
        <v>2521</v>
      </c>
      <c r="E363" s="3" t="s">
        <v>4</v>
      </c>
      <c r="F363" s="10" t="s">
        <v>1054</v>
      </c>
      <c r="G363" s="2" t="s">
        <v>56</v>
      </c>
      <c r="H363" s="9" t="s">
        <v>108</v>
      </c>
      <c r="I363" s="9" t="s">
        <v>98</v>
      </c>
      <c r="J363" s="9" t="s">
        <v>929</v>
      </c>
      <c r="K363" s="9" t="s">
        <v>110</v>
      </c>
      <c r="L363" s="9" t="s">
        <v>110</v>
      </c>
      <c r="M363" s="9" t="s">
        <v>2456</v>
      </c>
      <c r="N363" s="9" t="s">
        <v>112</v>
      </c>
      <c r="O363" s="60">
        <v>40447</v>
      </c>
      <c r="P363" s="9">
        <v>5</v>
      </c>
      <c r="Q363" s="9">
        <v>10</v>
      </c>
      <c r="R363" s="9">
        <v>0</v>
      </c>
      <c r="S363" s="9">
        <v>50</v>
      </c>
      <c r="T363" s="9"/>
      <c r="U363" s="9">
        <v>5959</v>
      </c>
      <c r="V363" s="9"/>
      <c r="W363" s="73"/>
      <c r="X363" s="9">
        <v>54300</v>
      </c>
      <c r="Y363" s="40">
        <f t="shared" si="6"/>
        <v>51585</v>
      </c>
      <c r="Z363" s="40">
        <v>2715</v>
      </c>
      <c r="AA363" s="9" t="s">
        <v>118</v>
      </c>
      <c r="AB363" s="9" t="s">
        <v>114</v>
      </c>
      <c r="AC363" s="9" t="s">
        <v>119</v>
      </c>
      <c r="AD363" s="3" t="s">
        <v>116</v>
      </c>
      <c r="AE363" s="9" t="s">
        <v>128</v>
      </c>
      <c r="AF363" s="3" t="s">
        <v>2008</v>
      </c>
      <c r="AG363" s="3" t="s">
        <v>2507</v>
      </c>
      <c r="AH363" s="9"/>
      <c r="AI363" s="9"/>
      <c r="AJ363" s="34">
        <v>44510</v>
      </c>
      <c r="AK363" s="3">
        <v>0.45</v>
      </c>
    </row>
    <row r="364" spans="1:37" s="15" customFormat="1" ht="12">
      <c r="A364" s="3">
        <v>362</v>
      </c>
      <c r="B364" s="1" t="s">
        <v>1055</v>
      </c>
      <c r="C364" s="2" t="s">
        <v>1056</v>
      </c>
      <c r="D364" s="2">
        <v>392110001</v>
      </c>
      <c r="E364" s="3" t="s">
        <v>4</v>
      </c>
      <c r="F364" s="10" t="s">
        <v>1057</v>
      </c>
      <c r="G364" s="2" t="s">
        <v>56</v>
      </c>
      <c r="H364" s="9" t="s">
        <v>108</v>
      </c>
      <c r="I364" s="9" t="s">
        <v>98</v>
      </c>
      <c r="J364" s="9" t="s">
        <v>929</v>
      </c>
      <c r="K364" s="9" t="s">
        <v>110</v>
      </c>
      <c r="L364" s="9" t="s">
        <v>110</v>
      </c>
      <c r="M364" s="9" t="s">
        <v>2456</v>
      </c>
      <c r="N364" s="9" t="s">
        <v>112</v>
      </c>
      <c r="O364" s="60">
        <v>40544</v>
      </c>
      <c r="P364" s="9">
        <v>5</v>
      </c>
      <c r="Q364" s="9">
        <v>9</v>
      </c>
      <c r="R364" s="9">
        <v>0</v>
      </c>
      <c r="S364" s="9">
        <v>50</v>
      </c>
      <c r="T364" s="9"/>
      <c r="U364" s="9">
        <v>2700</v>
      </c>
      <c r="V364" s="9"/>
      <c r="W364" s="73"/>
      <c r="X364" s="9">
        <v>21300</v>
      </c>
      <c r="Y364" s="40">
        <f t="shared" si="6"/>
        <v>20235</v>
      </c>
      <c r="Z364" s="40">
        <v>1065</v>
      </c>
      <c r="AA364" s="9" t="s">
        <v>118</v>
      </c>
      <c r="AB364" s="9" t="s">
        <v>114</v>
      </c>
      <c r="AC364" s="9" t="s">
        <v>119</v>
      </c>
      <c r="AD364" s="3" t="s">
        <v>116</v>
      </c>
      <c r="AE364" s="9" t="s">
        <v>128</v>
      </c>
      <c r="AF364" s="3" t="s">
        <v>2008</v>
      </c>
      <c r="AG364" s="3" t="s">
        <v>2507</v>
      </c>
      <c r="AH364" s="9"/>
      <c r="AI364" s="9"/>
      <c r="AJ364" s="34">
        <v>44527</v>
      </c>
      <c r="AK364" s="3"/>
    </row>
    <row r="365" spans="1:37" s="15" customFormat="1" ht="12">
      <c r="A365" s="3">
        <v>363</v>
      </c>
      <c r="B365" s="1" t="s">
        <v>2522</v>
      </c>
      <c r="C365" s="2" t="s">
        <v>1058</v>
      </c>
      <c r="D365" s="2">
        <v>392060063</v>
      </c>
      <c r="E365" s="3" t="s">
        <v>4</v>
      </c>
      <c r="F365" s="10" t="s">
        <v>1059</v>
      </c>
      <c r="G365" s="2" t="s">
        <v>56</v>
      </c>
      <c r="H365" s="9"/>
      <c r="I365" s="9"/>
      <c r="J365" s="9"/>
      <c r="K365" s="9"/>
      <c r="L365" s="9"/>
      <c r="M365" s="9" t="s">
        <v>2487</v>
      </c>
      <c r="N365" s="9" t="s">
        <v>112</v>
      </c>
      <c r="O365" s="60">
        <v>41195</v>
      </c>
      <c r="P365" s="9">
        <v>5</v>
      </c>
      <c r="Q365" s="9">
        <v>8</v>
      </c>
      <c r="R365" s="9">
        <v>0</v>
      </c>
      <c r="S365" s="9">
        <v>50</v>
      </c>
      <c r="T365" s="9"/>
      <c r="U365" s="9"/>
      <c r="V365" s="9"/>
      <c r="W365" s="73"/>
      <c r="X365" s="9">
        <v>75000</v>
      </c>
      <c r="Y365" s="40">
        <f t="shared" si="6"/>
        <v>71250</v>
      </c>
      <c r="Z365" s="40">
        <v>3750</v>
      </c>
      <c r="AA365" s="9" t="s">
        <v>196</v>
      </c>
      <c r="AB365" s="9" t="s">
        <v>114</v>
      </c>
      <c r="AC365" s="9" t="s">
        <v>115</v>
      </c>
      <c r="AD365" s="3" t="s">
        <v>116</v>
      </c>
      <c r="AE365" s="9" t="s">
        <v>128</v>
      </c>
      <c r="AF365" s="3" t="s">
        <v>2008</v>
      </c>
      <c r="AG365" s="3" t="s">
        <v>2507</v>
      </c>
      <c r="AH365" s="9"/>
      <c r="AI365" s="9"/>
      <c r="AJ365" s="34">
        <v>44522</v>
      </c>
      <c r="AK365" s="3"/>
    </row>
    <row r="366" spans="1:37" s="15" customFormat="1" ht="12">
      <c r="A366" s="3">
        <v>364</v>
      </c>
      <c r="B366" s="1" t="s">
        <v>2523</v>
      </c>
      <c r="C366" s="2" t="s">
        <v>1060</v>
      </c>
      <c r="D366" s="2" t="s">
        <v>2524</v>
      </c>
      <c r="E366" s="3" t="s">
        <v>4</v>
      </c>
      <c r="F366" s="10" t="s">
        <v>1061</v>
      </c>
      <c r="G366" s="2" t="s">
        <v>56</v>
      </c>
      <c r="H366" s="9"/>
      <c r="I366" s="9"/>
      <c r="J366" s="9"/>
      <c r="K366" s="9"/>
      <c r="L366" s="9"/>
      <c r="M366" s="9" t="s">
        <v>2487</v>
      </c>
      <c r="N366" s="9" t="s">
        <v>112</v>
      </c>
      <c r="O366" s="60">
        <v>40447</v>
      </c>
      <c r="P366" s="9">
        <v>5</v>
      </c>
      <c r="Q366" s="9">
        <v>10</v>
      </c>
      <c r="R366" s="9">
        <v>0</v>
      </c>
      <c r="S366" s="9">
        <v>50</v>
      </c>
      <c r="T366" s="9"/>
      <c r="U366" s="9"/>
      <c r="V366" s="9"/>
      <c r="W366" s="73"/>
      <c r="X366" s="9">
        <v>14095</v>
      </c>
      <c r="Y366" s="40">
        <f t="shared" si="6"/>
        <v>13390.25</v>
      </c>
      <c r="Z366" s="40">
        <v>704.75</v>
      </c>
      <c r="AA366" s="9" t="s">
        <v>118</v>
      </c>
      <c r="AB366" s="9" t="s">
        <v>114</v>
      </c>
      <c r="AC366" s="9" t="s">
        <v>115</v>
      </c>
      <c r="AD366" s="3" t="s">
        <v>116</v>
      </c>
      <c r="AE366" s="9" t="s">
        <v>128</v>
      </c>
      <c r="AF366" s="3" t="s">
        <v>2008</v>
      </c>
      <c r="AG366" s="3" t="s">
        <v>2507</v>
      </c>
      <c r="AH366" s="9"/>
      <c r="AI366" s="9"/>
      <c r="AJ366" s="34">
        <v>44522</v>
      </c>
      <c r="AK366" s="3"/>
    </row>
    <row r="367" spans="1:37" s="15" customFormat="1" ht="12">
      <c r="A367" s="3">
        <v>365</v>
      </c>
      <c r="B367" s="1" t="s">
        <v>1062</v>
      </c>
      <c r="C367" s="2" t="s">
        <v>1063</v>
      </c>
      <c r="D367" s="2" t="s">
        <v>2525</v>
      </c>
      <c r="E367" s="3" t="s">
        <v>4</v>
      </c>
      <c r="F367" s="10" t="s">
        <v>1064</v>
      </c>
      <c r="G367" s="2" t="s">
        <v>56</v>
      </c>
      <c r="H367" s="9" t="s">
        <v>108</v>
      </c>
      <c r="I367" s="9" t="s">
        <v>98</v>
      </c>
      <c r="J367" s="9" t="s">
        <v>929</v>
      </c>
      <c r="K367" s="9" t="s">
        <v>110</v>
      </c>
      <c r="L367" s="9" t="s">
        <v>108</v>
      </c>
      <c r="M367" s="9" t="s">
        <v>2456</v>
      </c>
      <c r="N367" s="9" t="s">
        <v>811</v>
      </c>
      <c r="O367" s="60">
        <v>41157</v>
      </c>
      <c r="P367" s="9">
        <v>5</v>
      </c>
      <c r="Q367" s="9">
        <v>8</v>
      </c>
      <c r="R367" s="9">
        <v>0</v>
      </c>
      <c r="S367" s="9">
        <v>50</v>
      </c>
      <c r="T367" s="9"/>
      <c r="U367" s="9">
        <v>1728</v>
      </c>
      <c r="V367" s="9"/>
      <c r="W367" s="73"/>
      <c r="X367" s="9">
        <v>51750.07</v>
      </c>
      <c r="Y367" s="40">
        <f t="shared" si="6"/>
        <v>49162.57</v>
      </c>
      <c r="Z367" s="40">
        <v>2587.5</v>
      </c>
      <c r="AA367" s="9" t="s">
        <v>127</v>
      </c>
      <c r="AB367" s="9" t="s">
        <v>114</v>
      </c>
      <c r="AC367" s="9" t="s">
        <v>115</v>
      </c>
      <c r="AD367" s="3" t="s">
        <v>116</v>
      </c>
      <c r="AE367" s="9" t="s">
        <v>128</v>
      </c>
      <c r="AF367" s="3" t="s">
        <v>2008</v>
      </c>
      <c r="AG367" s="3" t="s">
        <v>2492</v>
      </c>
      <c r="AH367" s="9"/>
      <c r="AI367" s="9"/>
      <c r="AJ367" s="34">
        <v>44531</v>
      </c>
      <c r="AK367" s="3"/>
    </row>
    <row r="368" spans="1:37" s="15" customFormat="1" ht="12">
      <c r="A368" s="3">
        <v>366</v>
      </c>
      <c r="B368" s="1" t="s">
        <v>1065</v>
      </c>
      <c r="C368" s="2" t="s">
        <v>1066</v>
      </c>
      <c r="D368" s="2" t="s">
        <v>2526</v>
      </c>
      <c r="E368" s="3" t="s">
        <v>4</v>
      </c>
      <c r="F368" s="10" t="s">
        <v>1067</v>
      </c>
      <c r="G368" s="2" t="s">
        <v>56</v>
      </c>
      <c r="H368" s="9" t="s">
        <v>108</v>
      </c>
      <c r="I368" s="9" t="s">
        <v>98</v>
      </c>
      <c r="J368" s="9" t="s">
        <v>929</v>
      </c>
      <c r="K368" s="9" t="s">
        <v>108</v>
      </c>
      <c r="L368" s="9" t="s">
        <v>108</v>
      </c>
      <c r="M368" s="9" t="s">
        <v>2456</v>
      </c>
      <c r="N368" s="9" t="s">
        <v>112</v>
      </c>
      <c r="O368" s="60">
        <v>41195</v>
      </c>
      <c r="P368" s="9">
        <v>5</v>
      </c>
      <c r="Q368" s="9">
        <v>8</v>
      </c>
      <c r="R368" s="9">
        <v>0</v>
      </c>
      <c r="S368" s="9">
        <v>50</v>
      </c>
      <c r="T368" s="9"/>
      <c r="U368" s="9">
        <v>1400</v>
      </c>
      <c r="V368" s="9"/>
      <c r="W368" s="73"/>
      <c r="X368" s="9">
        <v>64736.92</v>
      </c>
      <c r="Y368" s="40">
        <f t="shared" si="6"/>
        <v>61500.07</v>
      </c>
      <c r="Z368" s="40">
        <v>3236.85</v>
      </c>
      <c r="AA368" s="9" t="s">
        <v>127</v>
      </c>
      <c r="AB368" s="9" t="s">
        <v>114</v>
      </c>
      <c r="AC368" s="9" t="s">
        <v>115</v>
      </c>
      <c r="AD368" s="3" t="s">
        <v>116</v>
      </c>
      <c r="AE368" s="9" t="s">
        <v>128</v>
      </c>
      <c r="AF368" s="3" t="s">
        <v>2008</v>
      </c>
      <c r="AG368" s="3" t="s">
        <v>2492</v>
      </c>
      <c r="AH368" s="9"/>
      <c r="AI368" s="42"/>
      <c r="AJ368" s="36">
        <v>44571</v>
      </c>
      <c r="AK368" s="24"/>
    </row>
    <row r="369" spans="1:37" s="15" customFormat="1" ht="12">
      <c r="A369" s="3">
        <v>367</v>
      </c>
      <c r="B369" s="1" t="s">
        <v>1068</v>
      </c>
      <c r="C369" s="2" t="s">
        <v>1069</v>
      </c>
      <c r="D369" s="2" t="s">
        <v>2527</v>
      </c>
      <c r="E369" s="3" t="s">
        <v>4</v>
      </c>
      <c r="F369" s="10" t="s">
        <v>1070</v>
      </c>
      <c r="G369" s="2" t="s">
        <v>56</v>
      </c>
      <c r="H369" s="9" t="s">
        <v>108</v>
      </c>
      <c r="I369" s="9" t="s">
        <v>98</v>
      </c>
      <c r="J369" s="9" t="s">
        <v>929</v>
      </c>
      <c r="K369" s="9" t="s">
        <v>108</v>
      </c>
      <c r="L369" s="9" t="s">
        <v>108</v>
      </c>
      <c r="M369" s="9" t="s">
        <v>2456</v>
      </c>
      <c r="N369" s="9" t="s">
        <v>112</v>
      </c>
      <c r="O369" s="60">
        <v>41195</v>
      </c>
      <c r="P369" s="9">
        <v>5</v>
      </c>
      <c r="Q369" s="9">
        <v>8</v>
      </c>
      <c r="R369" s="9">
        <v>0</v>
      </c>
      <c r="S369" s="9">
        <v>50</v>
      </c>
      <c r="T369" s="9"/>
      <c r="U369" s="9">
        <v>10000</v>
      </c>
      <c r="V369" s="9"/>
      <c r="W369" s="73"/>
      <c r="X369" s="9">
        <v>11978.5</v>
      </c>
      <c r="Y369" s="40">
        <f t="shared" si="6"/>
        <v>11379.58</v>
      </c>
      <c r="Z369" s="40">
        <v>598.91999999999996</v>
      </c>
      <c r="AA369" s="9" t="s">
        <v>127</v>
      </c>
      <c r="AB369" s="9" t="s">
        <v>114</v>
      </c>
      <c r="AC369" s="9" t="s">
        <v>115</v>
      </c>
      <c r="AD369" s="3" t="s">
        <v>116</v>
      </c>
      <c r="AE369" s="9" t="s">
        <v>128</v>
      </c>
      <c r="AF369" s="3" t="s">
        <v>2008</v>
      </c>
      <c r="AG369" s="3" t="s">
        <v>2492</v>
      </c>
      <c r="AH369" s="9"/>
      <c r="AI369" s="9"/>
      <c r="AJ369" s="34">
        <v>44522</v>
      </c>
      <c r="AK369" s="3"/>
    </row>
    <row r="370" spans="1:37" s="15" customFormat="1" ht="12">
      <c r="A370" s="3">
        <v>368</v>
      </c>
      <c r="B370" s="1" t="s">
        <v>2528</v>
      </c>
      <c r="C370" s="2" t="s">
        <v>1071</v>
      </c>
      <c r="D370" s="2" t="s">
        <v>2529</v>
      </c>
      <c r="E370" s="3" t="s">
        <v>4</v>
      </c>
      <c r="F370" s="10" t="s">
        <v>1072</v>
      </c>
      <c r="G370" s="2" t="s">
        <v>56</v>
      </c>
      <c r="H370" s="9" t="s">
        <v>108</v>
      </c>
      <c r="I370" s="9" t="s">
        <v>98</v>
      </c>
      <c r="J370" s="9" t="s">
        <v>929</v>
      </c>
      <c r="K370" s="9" t="s">
        <v>108</v>
      </c>
      <c r="L370" s="9" t="s">
        <v>108</v>
      </c>
      <c r="M370" s="9" t="s">
        <v>2456</v>
      </c>
      <c r="N370" s="9" t="s">
        <v>112</v>
      </c>
      <c r="O370" s="60">
        <v>40042</v>
      </c>
      <c r="P370" s="9">
        <v>5</v>
      </c>
      <c r="Q370" s="9">
        <v>11</v>
      </c>
      <c r="R370" s="9">
        <v>0</v>
      </c>
      <c r="S370" s="9">
        <v>50</v>
      </c>
      <c r="T370" s="9"/>
      <c r="U370" s="9">
        <v>10000</v>
      </c>
      <c r="V370" s="9"/>
      <c r="W370" s="73"/>
      <c r="X370" s="9">
        <v>10465.18</v>
      </c>
      <c r="Y370" s="40">
        <f t="shared" si="6"/>
        <v>9941.92</v>
      </c>
      <c r="Z370" s="40">
        <v>523.26</v>
      </c>
      <c r="AA370" s="9" t="s">
        <v>127</v>
      </c>
      <c r="AB370" s="9" t="s">
        <v>114</v>
      </c>
      <c r="AC370" s="9" t="s">
        <v>119</v>
      </c>
      <c r="AD370" s="3" t="s">
        <v>116</v>
      </c>
      <c r="AE370" s="9" t="s">
        <v>128</v>
      </c>
      <c r="AF370" s="3" t="s">
        <v>2008</v>
      </c>
      <c r="AG370" s="3" t="s">
        <v>2492</v>
      </c>
      <c r="AH370" s="9"/>
      <c r="AI370" s="9"/>
      <c r="AJ370" s="34">
        <v>44527</v>
      </c>
      <c r="AK370" s="3"/>
    </row>
    <row r="371" spans="1:37" s="15" customFormat="1" ht="12">
      <c r="A371" s="3">
        <v>369</v>
      </c>
      <c r="B371" s="1" t="s">
        <v>1073</v>
      </c>
      <c r="C371" s="2" t="s">
        <v>1074</v>
      </c>
      <c r="D371" s="4" t="s">
        <v>2530</v>
      </c>
      <c r="E371" s="3" t="s">
        <v>4</v>
      </c>
      <c r="F371" s="10" t="s">
        <v>1075</v>
      </c>
      <c r="G371" s="2" t="s">
        <v>56</v>
      </c>
      <c r="H371" s="9" t="s">
        <v>108</v>
      </c>
      <c r="I371" s="9" t="s">
        <v>98</v>
      </c>
      <c r="J371" s="9" t="s">
        <v>929</v>
      </c>
      <c r="K371" s="9" t="s">
        <v>110</v>
      </c>
      <c r="L371" s="9" t="s">
        <v>110</v>
      </c>
      <c r="M371" s="9" t="s">
        <v>2456</v>
      </c>
      <c r="N371" s="9" t="s">
        <v>112</v>
      </c>
      <c r="O371" s="60">
        <v>38933</v>
      </c>
      <c r="P371" s="9">
        <v>5</v>
      </c>
      <c r="Q371" s="9">
        <v>14</v>
      </c>
      <c r="R371" s="9">
        <v>0</v>
      </c>
      <c r="S371" s="9">
        <v>50</v>
      </c>
      <c r="T371" s="9"/>
      <c r="U371" s="9">
        <v>2880</v>
      </c>
      <c r="V371" s="9"/>
      <c r="W371" s="73"/>
      <c r="X371" s="9">
        <v>26700</v>
      </c>
      <c r="Y371" s="40">
        <f t="shared" si="6"/>
        <v>25365</v>
      </c>
      <c r="Z371" s="40">
        <v>1335</v>
      </c>
      <c r="AA371" s="9" t="s">
        <v>118</v>
      </c>
      <c r="AB371" s="9" t="s">
        <v>114</v>
      </c>
      <c r="AC371" s="9" t="s">
        <v>119</v>
      </c>
      <c r="AD371" s="3" t="s">
        <v>116</v>
      </c>
      <c r="AE371" s="9" t="s">
        <v>128</v>
      </c>
      <c r="AF371" s="3" t="s">
        <v>2008</v>
      </c>
      <c r="AG371" s="3" t="s">
        <v>2507</v>
      </c>
      <c r="AH371" s="9"/>
      <c r="AI371" s="9"/>
      <c r="AJ371" s="34">
        <v>44526</v>
      </c>
      <c r="AK371" s="3">
        <v>0.51</v>
      </c>
    </row>
    <row r="372" spans="1:37" s="15" customFormat="1" ht="12">
      <c r="A372" s="3">
        <v>370</v>
      </c>
      <c r="B372" s="1" t="s">
        <v>1076</v>
      </c>
      <c r="C372" s="2" t="s">
        <v>1077</v>
      </c>
      <c r="D372" s="4">
        <v>392140237</v>
      </c>
      <c r="E372" s="3" t="s">
        <v>4</v>
      </c>
      <c r="F372" s="10" t="s">
        <v>1078</v>
      </c>
      <c r="G372" s="2" t="s">
        <v>56</v>
      </c>
      <c r="H372" s="9" t="s">
        <v>108</v>
      </c>
      <c r="I372" s="9" t="s">
        <v>98</v>
      </c>
      <c r="J372" s="9" t="s">
        <v>929</v>
      </c>
      <c r="K372" s="9" t="s">
        <v>110</v>
      </c>
      <c r="L372" s="9" t="s">
        <v>110</v>
      </c>
      <c r="M372" s="9" t="s">
        <v>2456</v>
      </c>
      <c r="N372" s="9" t="s">
        <v>112</v>
      </c>
      <c r="O372" s="60">
        <v>38933</v>
      </c>
      <c r="P372" s="9">
        <v>5</v>
      </c>
      <c r="Q372" s="9">
        <v>14</v>
      </c>
      <c r="R372" s="9">
        <v>0</v>
      </c>
      <c r="S372" s="9">
        <v>50</v>
      </c>
      <c r="T372" s="9"/>
      <c r="U372" s="9">
        <v>2934</v>
      </c>
      <c r="V372" s="9"/>
      <c r="W372" s="73"/>
      <c r="X372" s="9">
        <v>41400</v>
      </c>
      <c r="Y372" s="40">
        <f t="shared" si="6"/>
        <v>39330</v>
      </c>
      <c r="Z372" s="40">
        <v>2070</v>
      </c>
      <c r="AA372" s="9" t="s">
        <v>118</v>
      </c>
      <c r="AB372" s="9" t="s">
        <v>114</v>
      </c>
      <c r="AC372" s="9" t="s">
        <v>119</v>
      </c>
      <c r="AD372" s="3" t="s">
        <v>116</v>
      </c>
      <c r="AE372" s="9" t="s">
        <v>128</v>
      </c>
      <c r="AF372" s="3" t="s">
        <v>2008</v>
      </c>
      <c r="AG372" s="3" t="s">
        <v>2507</v>
      </c>
      <c r="AH372" s="9"/>
      <c r="AI372" s="9"/>
      <c r="AJ372" s="34">
        <v>44527</v>
      </c>
      <c r="AK372" s="3"/>
    </row>
    <row r="373" spans="1:37" s="15" customFormat="1" ht="12">
      <c r="A373" s="3">
        <v>371</v>
      </c>
      <c r="B373" s="14" t="s">
        <v>1079</v>
      </c>
      <c r="C373" s="2" t="s">
        <v>1080</v>
      </c>
      <c r="D373" s="2" t="s">
        <v>2531</v>
      </c>
      <c r="E373" s="3" t="s">
        <v>4</v>
      </c>
      <c r="F373" s="10" t="s">
        <v>1081</v>
      </c>
      <c r="G373" s="2" t="s">
        <v>56</v>
      </c>
      <c r="H373" s="9" t="s">
        <v>108</v>
      </c>
      <c r="I373" s="9" t="s">
        <v>98</v>
      </c>
      <c r="J373" s="9" t="s">
        <v>929</v>
      </c>
      <c r="K373" s="9" t="s">
        <v>110</v>
      </c>
      <c r="L373" s="9" t="s">
        <v>110</v>
      </c>
      <c r="M373" s="9" t="s">
        <v>2456</v>
      </c>
      <c r="N373" s="9" t="s">
        <v>112</v>
      </c>
      <c r="O373" s="60">
        <v>38933</v>
      </c>
      <c r="P373" s="9">
        <v>5</v>
      </c>
      <c r="Q373" s="9">
        <v>14</v>
      </c>
      <c r="R373" s="9">
        <v>0</v>
      </c>
      <c r="S373" s="9">
        <v>50</v>
      </c>
      <c r="T373" s="9"/>
      <c r="U373" s="9">
        <v>13292</v>
      </c>
      <c r="V373" s="9"/>
      <c r="W373" s="73"/>
      <c r="X373" s="9">
        <v>43700</v>
      </c>
      <c r="Y373" s="40">
        <f t="shared" si="6"/>
        <v>41515</v>
      </c>
      <c r="Z373" s="40">
        <v>2185</v>
      </c>
      <c r="AA373" s="9" t="s">
        <v>118</v>
      </c>
      <c r="AB373" s="9" t="s">
        <v>114</v>
      </c>
      <c r="AC373" s="9" t="s">
        <v>119</v>
      </c>
      <c r="AD373" s="3" t="s">
        <v>116</v>
      </c>
      <c r="AE373" s="9" t="s">
        <v>128</v>
      </c>
      <c r="AF373" s="3" t="s">
        <v>2008</v>
      </c>
      <c r="AG373" s="3" t="s">
        <v>2507</v>
      </c>
      <c r="AH373" s="9"/>
      <c r="AI373" s="9"/>
      <c r="AJ373" s="34">
        <v>44529</v>
      </c>
      <c r="AK373" s="3"/>
    </row>
    <row r="374" spans="1:37" s="15" customFormat="1" ht="12">
      <c r="A374" s="3">
        <v>372</v>
      </c>
      <c r="B374" s="14" t="s">
        <v>1082</v>
      </c>
      <c r="C374" s="2" t="s">
        <v>1083</v>
      </c>
      <c r="D374" s="2" t="s">
        <v>2532</v>
      </c>
      <c r="E374" s="3" t="s">
        <v>4</v>
      </c>
      <c r="F374" s="10" t="s">
        <v>1084</v>
      </c>
      <c r="G374" s="2" t="s">
        <v>56</v>
      </c>
      <c r="H374" s="9" t="s">
        <v>108</v>
      </c>
      <c r="I374" s="9" t="s">
        <v>98</v>
      </c>
      <c r="J374" s="9" t="s">
        <v>929</v>
      </c>
      <c r="K374" s="9" t="s">
        <v>110</v>
      </c>
      <c r="L374" s="9" t="s">
        <v>110</v>
      </c>
      <c r="M374" s="9" t="s">
        <v>2456</v>
      </c>
      <c r="N374" s="9" t="s">
        <v>112</v>
      </c>
      <c r="O374" s="60">
        <v>41195</v>
      </c>
      <c r="P374" s="9">
        <v>5</v>
      </c>
      <c r="Q374" s="9">
        <v>8</v>
      </c>
      <c r="R374" s="9">
        <v>0</v>
      </c>
      <c r="S374" s="9">
        <v>50</v>
      </c>
      <c r="T374" s="9"/>
      <c r="U374" s="9">
        <v>734</v>
      </c>
      <c r="V374" s="9"/>
      <c r="W374" s="73"/>
      <c r="X374" s="9">
        <v>101600</v>
      </c>
      <c r="Y374" s="40">
        <f t="shared" si="6"/>
        <v>96520</v>
      </c>
      <c r="Z374" s="40">
        <v>5080</v>
      </c>
      <c r="AA374" s="9" t="s">
        <v>196</v>
      </c>
      <c r="AB374" s="9" t="s">
        <v>114</v>
      </c>
      <c r="AC374" s="9" t="s">
        <v>115</v>
      </c>
      <c r="AD374" s="3" t="s">
        <v>116</v>
      </c>
      <c r="AE374" s="9" t="s">
        <v>128</v>
      </c>
      <c r="AF374" s="3" t="s">
        <v>2008</v>
      </c>
      <c r="AG374" s="3" t="s">
        <v>2507</v>
      </c>
      <c r="AH374" s="9"/>
      <c r="AI374" s="9"/>
      <c r="AJ374" s="34">
        <v>44557</v>
      </c>
      <c r="AK374" s="3"/>
    </row>
    <row r="375" spans="1:37" s="15" customFormat="1" ht="12">
      <c r="A375" s="3">
        <v>373</v>
      </c>
      <c r="B375" s="14" t="s">
        <v>1085</v>
      </c>
      <c r="C375" s="2" t="s">
        <v>1086</v>
      </c>
      <c r="D375" s="2" t="s">
        <v>2533</v>
      </c>
      <c r="E375" s="3" t="s">
        <v>4</v>
      </c>
      <c r="F375" s="10" t="s">
        <v>1087</v>
      </c>
      <c r="G375" s="2" t="s">
        <v>56</v>
      </c>
      <c r="H375" s="9" t="s">
        <v>108</v>
      </c>
      <c r="I375" s="9" t="s">
        <v>98</v>
      </c>
      <c r="J375" s="9" t="s">
        <v>929</v>
      </c>
      <c r="K375" s="9" t="s">
        <v>110</v>
      </c>
      <c r="L375" s="9" t="s">
        <v>110</v>
      </c>
      <c r="M375" s="9" t="s">
        <v>2456</v>
      </c>
      <c r="N375" s="9" t="s">
        <v>112</v>
      </c>
      <c r="O375" s="60">
        <v>41195</v>
      </c>
      <c r="P375" s="9">
        <v>5</v>
      </c>
      <c r="Q375" s="9">
        <v>8</v>
      </c>
      <c r="R375" s="9">
        <v>0</v>
      </c>
      <c r="S375" s="9">
        <v>50</v>
      </c>
      <c r="T375" s="9"/>
      <c r="U375" s="9">
        <v>1310</v>
      </c>
      <c r="V375" s="9"/>
      <c r="W375" s="73"/>
      <c r="X375" s="9">
        <v>310400</v>
      </c>
      <c r="Y375" s="40">
        <f t="shared" si="6"/>
        <v>294880</v>
      </c>
      <c r="Z375" s="40">
        <v>15520</v>
      </c>
      <c r="AA375" s="9" t="s">
        <v>118</v>
      </c>
      <c r="AB375" s="9" t="s">
        <v>114</v>
      </c>
      <c r="AC375" s="9" t="s">
        <v>115</v>
      </c>
      <c r="AD375" s="3" t="s">
        <v>116</v>
      </c>
      <c r="AE375" s="9" t="s">
        <v>128</v>
      </c>
      <c r="AF375" s="3" t="s">
        <v>2008</v>
      </c>
      <c r="AG375" s="3" t="s">
        <v>2507</v>
      </c>
      <c r="AH375" s="9"/>
      <c r="AI375" s="9"/>
      <c r="AJ375" s="34">
        <v>44538</v>
      </c>
      <c r="AK375" s="3"/>
    </row>
    <row r="376" spans="1:37" s="15" customFormat="1" ht="24">
      <c r="A376" s="3">
        <v>374</v>
      </c>
      <c r="B376" s="14" t="s">
        <v>1088</v>
      </c>
      <c r="C376" s="2" t="s">
        <v>1089</v>
      </c>
      <c r="D376" s="13" t="s">
        <v>2534</v>
      </c>
      <c r="E376" s="3" t="s">
        <v>4</v>
      </c>
      <c r="F376" s="72" t="s">
        <v>1090</v>
      </c>
      <c r="G376" s="2" t="s">
        <v>56</v>
      </c>
      <c r="H376" s="9" t="s">
        <v>108</v>
      </c>
      <c r="I376" s="9" t="s">
        <v>98</v>
      </c>
      <c r="J376" s="9" t="s">
        <v>929</v>
      </c>
      <c r="K376" s="9" t="s">
        <v>110</v>
      </c>
      <c r="L376" s="9" t="s">
        <v>110</v>
      </c>
      <c r="M376" s="9" t="s">
        <v>2456</v>
      </c>
      <c r="N376" s="9" t="s">
        <v>112</v>
      </c>
      <c r="O376" s="60">
        <v>40042</v>
      </c>
      <c r="P376" s="9">
        <v>5</v>
      </c>
      <c r="Q376" s="9">
        <v>11</v>
      </c>
      <c r="R376" s="9">
        <v>0</v>
      </c>
      <c r="S376" s="9">
        <v>50</v>
      </c>
      <c r="T376" s="9"/>
      <c r="U376" s="9">
        <v>1394</v>
      </c>
      <c r="V376" s="9"/>
      <c r="W376" s="73"/>
      <c r="X376" s="9">
        <v>91200</v>
      </c>
      <c r="Y376" s="40">
        <f t="shared" si="6"/>
        <v>86640</v>
      </c>
      <c r="Z376" s="40">
        <v>4560</v>
      </c>
      <c r="AA376" s="9" t="s">
        <v>118</v>
      </c>
      <c r="AB376" s="9" t="s">
        <v>114</v>
      </c>
      <c r="AC376" s="9" t="s">
        <v>119</v>
      </c>
      <c r="AD376" s="3" t="s">
        <v>116</v>
      </c>
      <c r="AE376" s="9" t="s">
        <v>128</v>
      </c>
      <c r="AF376" s="3" t="s">
        <v>2008</v>
      </c>
      <c r="AG376" s="3" t="s">
        <v>2507</v>
      </c>
      <c r="AH376" s="9"/>
      <c r="AI376" s="9"/>
      <c r="AJ376" s="34">
        <v>44527</v>
      </c>
      <c r="AK376" s="3">
        <v>0.51</v>
      </c>
    </row>
    <row r="377" spans="1:37" s="15" customFormat="1" ht="12">
      <c r="A377" s="3">
        <v>375</v>
      </c>
      <c r="B377" s="1" t="s">
        <v>1091</v>
      </c>
      <c r="C377" s="2" t="s">
        <v>1092</v>
      </c>
      <c r="D377" s="2" t="s">
        <v>2535</v>
      </c>
      <c r="E377" s="3" t="s">
        <v>4</v>
      </c>
      <c r="F377" s="10" t="s">
        <v>1093</v>
      </c>
      <c r="G377" s="2" t="s">
        <v>56</v>
      </c>
      <c r="H377" s="9" t="s">
        <v>108</v>
      </c>
      <c r="I377" s="9" t="s">
        <v>98</v>
      </c>
      <c r="J377" s="9" t="s">
        <v>929</v>
      </c>
      <c r="K377" s="9" t="s">
        <v>110</v>
      </c>
      <c r="L377" s="9" t="s">
        <v>110</v>
      </c>
      <c r="M377" s="9" t="s">
        <v>2456</v>
      </c>
      <c r="N377" s="9" t="s">
        <v>123</v>
      </c>
      <c r="O377" s="60">
        <v>39877</v>
      </c>
      <c r="P377" s="9">
        <v>5</v>
      </c>
      <c r="Q377" s="9">
        <v>11</v>
      </c>
      <c r="R377" s="9">
        <v>0</v>
      </c>
      <c r="S377" s="9">
        <v>50</v>
      </c>
      <c r="T377" s="9"/>
      <c r="U377" s="9">
        <v>960</v>
      </c>
      <c r="V377" s="9"/>
      <c r="W377" s="73"/>
      <c r="X377" s="9">
        <v>140758.68</v>
      </c>
      <c r="Y377" s="40">
        <f t="shared" si="6"/>
        <v>133720.75</v>
      </c>
      <c r="Z377" s="40">
        <v>7037.93</v>
      </c>
      <c r="AA377" s="9" t="s">
        <v>127</v>
      </c>
      <c r="AB377" s="9" t="s">
        <v>114</v>
      </c>
      <c r="AC377" s="9" t="s">
        <v>119</v>
      </c>
      <c r="AD377" s="3" t="s">
        <v>116</v>
      </c>
      <c r="AE377" s="9" t="s">
        <v>128</v>
      </c>
      <c r="AF377" s="3" t="s">
        <v>2008</v>
      </c>
      <c r="AG377" s="3" t="s">
        <v>2536</v>
      </c>
      <c r="AH377" s="9"/>
      <c r="AI377" s="9"/>
      <c r="AJ377" s="34">
        <v>44563</v>
      </c>
      <c r="AK377" s="3"/>
    </row>
    <row r="378" spans="1:37" s="15" customFormat="1" ht="12">
      <c r="A378" s="3">
        <v>376</v>
      </c>
      <c r="B378" s="1" t="s">
        <v>1094</v>
      </c>
      <c r="C378" s="2" t="s">
        <v>1095</v>
      </c>
      <c r="D378" s="2" t="s">
        <v>2537</v>
      </c>
      <c r="E378" s="3" t="s">
        <v>4</v>
      </c>
      <c r="F378" s="10" t="s">
        <v>1096</v>
      </c>
      <c r="G378" s="2" t="s">
        <v>56</v>
      </c>
      <c r="H378" s="9" t="s">
        <v>108</v>
      </c>
      <c r="I378" s="9" t="s">
        <v>98</v>
      </c>
      <c r="J378" s="9" t="s">
        <v>929</v>
      </c>
      <c r="K378" s="9" t="s">
        <v>110</v>
      </c>
      <c r="L378" s="9" t="s">
        <v>110</v>
      </c>
      <c r="M378" s="9" t="s">
        <v>2456</v>
      </c>
      <c r="N378" s="9" t="s">
        <v>123</v>
      </c>
      <c r="O378" s="60">
        <v>40736</v>
      </c>
      <c r="P378" s="9">
        <v>5</v>
      </c>
      <c r="Q378" s="9">
        <v>9</v>
      </c>
      <c r="R378" s="9">
        <v>0</v>
      </c>
      <c r="S378" s="9">
        <v>50</v>
      </c>
      <c r="T378" s="9"/>
      <c r="U378" s="9">
        <v>2701</v>
      </c>
      <c r="V378" s="9"/>
      <c r="W378" s="73"/>
      <c r="X378" s="9">
        <v>26051.45</v>
      </c>
      <c r="Y378" s="40">
        <f t="shared" si="6"/>
        <v>24748.880000000001</v>
      </c>
      <c r="Z378" s="40">
        <v>1302.57</v>
      </c>
      <c r="AA378" s="9" t="s">
        <v>127</v>
      </c>
      <c r="AB378" s="9" t="s">
        <v>114</v>
      </c>
      <c r="AC378" s="9" t="s">
        <v>119</v>
      </c>
      <c r="AD378" s="3" t="s">
        <v>116</v>
      </c>
      <c r="AE378" s="9" t="s">
        <v>128</v>
      </c>
      <c r="AF378" s="3" t="s">
        <v>2008</v>
      </c>
      <c r="AG378" s="3" t="s">
        <v>2536</v>
      </c>
      <c r="AH378" s="9"/>
      <c r="AI378" s="9"/>
      <c r="AJ378" s="34">
        <v>44547</v>
      </c>
      <c r="AK378" s="3"/>
    </row>
    <row r="379" spans="1:37" s="15" customFormat="1" ht="12">
      <c r="A379" s="3">
        <v>377</v>
      </c>
      <c r="B379" s="1" t="s">
        <v>2538</v>
      </c>
      <c r="C379" s="2" t="s">
        <v>1097</v>
      </c>
      <c r="D379" s="2" t="s">
        <v>2539</v>
      </c>
      <c r="E379" s="3" t="s">
        <v>4</v>
      </c>
      <c r="F379" s="10" t="s">
        <v>1098</v>
      </c>
      <c r="G379" s="2" t="s">
        <v>56</v>
      </c>
      <c r="H379" s="9" t="s">
        <v>108</v>
      </c>
      <c r="I379" s="9" t="s">
        <v>98</v>
      </c>
      <c r="J379" s="9" t="s">
        <v>929</v>
      </c>
      <c r="K379" s="9" t="s">
        <v>110</v>
      </c>
      <c r="L379" s="9" t="s">
        <v>110</v>
      </c>
      <c r="M379" s="9" t="s">
        <v>2456</v>
      </c>
      <c r="N379" s="9" t="s">
        <v>123</v>
      </c>
      <c r="O379" s="60">
        <v>41530</v>
      </c>
      <c r="P379" s="9">
        <v>5</v>
      </c>
      <c r="Q379" s="9">
        <v>7</v>
      </c>
      <c r="R379" s="9">
        <v>0</v>
      </c>
      <c r="S379" s="9">
        <v>50</v>
      </c>
      <c r="T379" s="9"/>
      <c r="U379" s="9">
        <v>2400</v>
      </c>
      <c r="V379" s="9"/>
      <c r="W379" s="73"/>
      <c r="X379" s="9">
        <v>19915.53</v>
      </c>
      <c r="Y379" s="40">
        <f t="shared" si="6"/>
        <v>18919.75</v>
      </c>
      <c r="Z379" s="40">
        <v>995.78</v>
      </c>
      <c r="AA379" s="9" t="s">
        <v>127</v>
      </c>
      <c r="AB379" s="9" t="s">
        <v>114</v>
      </c>
      <c r="AC379" s="9" t="s">
        <v>115</v>
      </c>
      <c r="AD379" s="3" t="s">
        <v>116</v>
      </c>
      <c r="AE379" s="9" t="s">
        <v>128</v>
      </c>
      <c r="AF379" s="3" t="s">
        <v>2008</v>
      </c>
      <c r="AG379" s="3" t="s">
        <v>2536</v>
      </c>
      <c r="AH379" s="9"/>
      <c r="AI379" s="9"/>
      <c r="AJ379" s="34">
        <v>44511</v>
      </c>
      <c r="AK379" s="3"/>
    </row>
    <row r="380" spans="1:37" s="15" customFormat="1" ht="12">
      <c r="A380" s="3">
        <v>378</v>
      </c>
      <c r="B380" s="1" t="s">
        <v>2540</v>
      </c>
      <c r="C380" s="2" t="s">
        <v>1099</v>
      </c>
      <c r="D380" s="2" t="s">
        <v>2541</v>
      </c>
      <c r="E380" s="3" t="s">
        <v>4</v>
      </c>
      <c r="F380" s="10" t="s">
        <v>1100</v>
      </c>
      <c r="G380" s="2" t="s">
        <v>56</v>
      </c>
      <c r="H380" s="9" t="s">
        <v>108</v>
      </c>
      <c r="I380" s="9" t="s">
        <v>98</v>
      </c>
      <c r="J380" s="9" t="s">
        <v>929</v>
      </c>
      <c r="K380" s="9" t="s">
        <v>110</v>
      </c>
      <c r="L380" s="9" t="s">
        <v>110</v>
      </c>
      <c r="M380" s="9" t="s">
        <v>2456</v>
      </c>
      <c r="N380" s="9" t="s">
        <v>123</v>
      </c>
      <c r="O380" s="60">
        <v>40042</v>
      </c>
      <c r="P380" s="9">
        <v>5</v>
      </c>
      <c r="Q380" s="9">
        <v>11</v>
      </c>
      <c r="R380" s="9">
        <v>0</v>
      </c>
      <c r="S380" s="9">
        <v>50</v>
      </c>
      <c r="T380" s="9"/>
      <c r="U380" s="9">
        <v>2107</v>
      </c>
      <c r="V380" s="9"/>
      <c r="W380" s="73"/>
      <c r="X380" s="9">
        <v>56060.6</v>
      </c>
      <c r="Y380" s="40">
        <f t="shared" si="6"/>
        <v>53257.57</v>
      </c>
      <c r="Z380" s="40">
        <v>2803.03</v>
      </c>
      <c r="AA380" s="9" t="s">
        <v>127</v>
      </c>
      <c r="AB380" s="9" t="s">
        <v>114</v>
      </c>
      <c r="AC380" s="9" t="s">
        <v>119</v>
      </c>
      <c r="AD380" s="3" t="s">
        <v>116</v>
      </c>
      <c r="AE380" s="9" t="s">
        <v>128</v>
      </c>
      <c r="AF380" s="3" t="s">
        <v>2008</v>
      </c>
      <c r="AG380" s="3" t="s">
        <v>2536</v>
      </c>
      <c r="AH380" s="9"/>
      <c r="AI380" s="9"/>
      <c r="AJ380" s="34">
        <v>44518</v>
      </c>
      <c r="AK380" s="3"/>
    </row>
    <row r="381" spans="1:37" s="15" customFormat="1" ht="12">
      <c r="A381" s="3">
        <v>379</v>
      </c>
      <c r="B381" s="1" t="s">
        <v>2542</v>
      </c>
      <c r="C381" s="2" t="s">
        <v>1101</v>
      </c>
      <c r="D381" s="2" t="s">
        <v>2543</v>
      </c>
      <c r="E381" s="3" t="s">
        <v>4</v>
      </c>
      <c r="F381" s="10" t="s">
        <v>1102</v>
      </c>
      <c r="G381" s="2" t="s">
        <v>56</v>
      </c>
      <c r="H381" s="9" t="s">
        <v>108</v>
      </c>
      <c r="I381" s="9" t="s">
        <v>98</v>
      </c>
      <c r="J381" s="9" t="s">
        <v>929</v>
      </c>
      <c r="K381" s="9" t="s">
        <v>110</v>
      </c>
      <c r="L381" s="9" t="s">
        <v>110</v>
      </c>
      <c r="M381" s="9" t="s">
        <v>2456</v>
      </c>
      <c r="N381" s="9" t="s">
        <v>123</v>
      </c>
      <c r="O381" s="60">
        <v>40043</v>
      </c>
      <c r="P381" s="9">
        <v>5</v>
      </c>
      <c r="Q381" s="9">
        <v>11</v>
      </c>
      <c r="R381" s="9">
        <v>0</v>
      </c>
      <c r="S381" s="9">
        <v>50</v>
      </c>
      <c r="T381" s="9"/>
      <c r="U381" s="9">
        <v>2107</v>
      </c>
      <c r="V381" s="9"/>
      <c r="W381" s="73"/>
      <c r="X381" s="9">
        <v>36433.660000000003</v>
      </c>
      <c r="Y381" s="40">
        <f t="shared" si="6"/>
        <v>34611.980000000003</v>
      </c>
      <c r="Z381" s="40">
        <v>1821.68</v>
      </c>
      <c r="AA381" s="9" t="s">
        <v>127</v>
      </c>
      <c r="AB381" s="9" t="s">
        <v>114</v>
      </c>
      <c r="AC381" s="9" t="s">
        <v>119</v>
      </c>
      <c r="AD381" s="3" t="s">
        <v>116</v>
      </c>
      <c r="AE381" s="9" t="s">
        <v>128</v>
      </c>
      <c r="AF381" s="3" t="s">
        <v>2008</v>
      </c>
      <c r="AG381" s="3" t="s">
        <v>2536</v>
      </c>
      <c r="AH381" s="9"/>
      <c r="AI381" s="9"/>
      <c r="AJ381" s="34">
        <v>44531</v>
      </c>
      <c r="AK381" s="3">
        <v>0.98</v>
      </c>
    </row>
    <row r="382" spans="1:37" s="15" customFormat="1" ht="12">
      <c r="A382" s="3">
        <v>380</v>
      </c>
      <c r="B382" s="1" t="s">
        <v>2544</v>
      </c>
      <c r="C382" s="2" t="s">
        <v>1103</v>
      </c>
      <c r="D382" s="2" t="s">
        <v>2545</v>
      </c>
      <c r="E382" s="3" t="s">
        <v>4</v>
      </c>
      <c r="F382" s="10" t="s">
        <v>1104</v>
      </c>
      <c r="G382" s="2" t="s">
        <v>56</v>
      </c>
      <c r="H382" s="9" t="s">
        <v>108</v>
      </c>
      <c r="I382" s="9" t="s">
        <v>98</v>
      </c>
      <c r="J382" s="9" t="s">
        <v>929</v>
      </c>
      <c r="K382" s="9" t="s">
        <v>110</v>
      </c>
      <c r="L382" s="9" t="s">
        <v>110</v>
      </c>
      <c r="M382" s="9" t="s">
        <v>2456</v>
      </c>
      <c r="N382" s="9" t="s">
        <v>123</v>
      </c>
      <c r="O382" s="60">
        <v>38933</v>
      </c>
      <c r="P382" s="9">
        <v>5</v>
      </c>
      <c r="Q382" s="9">
        <v>14</v>
      </c>
      <c r="R382" s="9">
        <v>0</v>
      </c>
      <c r="S382" s="9">
        <v>50</v>
      </c>
      <c r="T382" s="9"/>
      <c r="U382" s="9">
        <v>1392</v>
      </c>
      <c r="V382" s="9"/>
      <c r="W382" s="73"/>
      <c r="X382" s="9">
        <v>33367.08</v>
      </c>
      <c r="Y382" s="40">
        <f t="shared" si="6"/>
        <v>31698.730000000003</v>
      </c>
      <c r="Z382" s="40">
        <v>1668.35</v>
      </c>
      <c r="AA382" s="9" t="s">
        <v>127</v>
      </c>
      <c r="AB382" s="9" t="s">
        <v>114</v>
      </c>
      <c r="AC382" s="9" t="s">
        <v>115</v>
      </c>
      <c r="AD382" s="3" t="s">
        <v>116</v>
      </c>
      <c r="AE382" s="9" t="s">
        <v>128</v>
      </c>
      <c r="AF382" s="3" t="s">
        <v>2008</v>
      </c>
      <c r="AG382" s="3" t="s">
        <v>2536</v>
      </c>
      <c r="AH382" s="9"/>
      <c r="AI382" s="9"/>
      <c r="AJ382" s="34">
        <v>44539</v>
      </c>
      <c r="AK382" s="3">
        <v>0.86599999999999999</v>
      </c>
    </row>
    <row r="383" spans="1:37" s="15" customFormat="1" ht="12">
      <c r="A383" s="3">
        <v>381</v>
      </c>
      <c r="B383" s="1" t="s">
        <v>2546</v>
      </c>
      <c r="C383" s="2" t="s">
        <v>1105</v>
      </c>
      <c r="D383" s="2" t="s">
        <v>2547</v>
      </c>
      <c r="E383" s="3" t="s">
        <v>4</v>
      </c>
      <c r="F383" s="10" t="s">
        <v>1106</v>
      </c>
      <c r="G383" s="2" t="s">
        <v>56</v>
      </c>
      <c r="H383" s="9" t="s">
        <v>108</v>
      </c>
      <c r="I383" s="9" t="s">
        <v>98</v>
      </c>
      <c r="J383" s="9" t="s">
        <v>929</v>
      </c>
      <c r="K383" s="9" t="s">
        <v>110</v>
      </c>
      <c r="L383" s="9" t="s">
        <v>110</v>
      </c>
      <c r="M383" s="9" t="s">
        <v>2456</v>
      </c>
      <c r="N383" s="9" t="s">
        <v>123</v>
      </c>
      <c r="O383" s="60">
        <v>40447</v>
      </c>
      <c r="P383" s="9">
        <v>5</v>
      </c>
      <c r="Q383" s="9">
        <v>10</v>
      </c>
      <c r="R383" s="9">
        <v>0</v>
      </c>
      <c r="S383" s="9">
        <v>50</v>
      </c>
      <c r="T383" s="9"/>
      <c r="U383" s="9">
        <v>3600</v>
      </c>
      <c r="V383" s="9"/>
      <c r="W383" s="73"/>
      <c r="X383" s="9">
        <v>20617.79</v>
      </c>
      <c r="Y383" s="40">
        <f t="shared" si="6"/>
        <v>19586.900000000001</v>
      </c>
      <c r="Z383" s="40">
        <v>1030.8900000000001</v>
      </c>
      <c r="AA383" s="9" t="s">
        <v>127</v>
      </c>
      <c r="AB383" s="9" t="s">
        <v>114</v>
      </c>
      <c r="AC383" s="9" t="s">
        <v>119</v>
      </c>
      <c r="AD383" s="3" t="s">
        <v>116</v>
      </c>
      <c r="AE383" s="9" t="s">
        <v>128</v>
      </c>
      <c r="AF383" s="3" t="s">
        <v>2008</v>
      </c>
      <c r="AG383" s="3" t="s">
        <v>2536</v>
      </c>
      <c r="AH383" s="9"/>
      <c r="AI383" s="9"/>
      <c r="AJ383" s="34">
        <v>44517</v>
      </c>
      <c r="AK383" s="3"/>
    </row>
    <row r="384" spans="1:37" s="15" customFormat="1" ht="12">
      <c r="A384" s="3">
        <v>382</v>
      </c>
      <c r="B384" s="1" t="s">
        <v>2548</v>
      </c>
      <c r="C384" s="2" t="s">
        <v>1107</v>
      </c>
      <c r="D384" s="2" t="s">
        <v>2549</v>
      </c>
      <c r="E384" s="3" t="s">
        <v>4</v>
      </c>
      <c r="F384" s="10" t="s">
        <v>1108</v>
      </c>
      <c r="G384" s="2" t="s">
        <v>56</v>
      </c>
      <c r="H384" s="9" t="s">
        <v>108</v>
      </c>
      <c r="I384" s="9" t="s">
        <v>98</v>
      </c>
      <c r="J384" s="9" t="s">
        <v>929</v>
      </c>
      <c r="K384" s="9" t="s">
        <v>110</v>
      </c>
      <c r="L384" s="9" t="s">
        <v>110</v>
      </c>
      <c r="M384" s="9" t="s">
        <v>2456</v>
      </c>
      <c r="N384" s="9" t="s">
        <v>123</v>
      </c>
      <c r="O384" s="60">
        <v>39158</v>
      </c>
      <c r="P384" s="9">
        <v>5</v>
      </c>
      <c r="Q384" s="9">
        <v>13</v>
      </c>
      <c r="R384" s="9">
        <v>0</v>
      </c>
      <c r="S384" s="9">
        <v>50</v>
      </c>
      <c r="T384" s="9"/>
      <c r="U384" s="9">
        <v>8000</v>
      </c>
      <c r="V384" s="9"/>
      <c r="W384" s="73"/>
      <c r="X384" s="9">
        <v>9483.56</v>
      </c>
      <c r="Y384" s="40">
        <f t="shared" si="6"/>
        <v>9009.3799999999992</v>
      </c>
      <c r="Z384" s="40">
        <v>474.18</v>
      </c>
      <c r="AA384" s="9" t="s">
        <v>127</v>
      </c>
      <c r="AB384" s="9" t="s">
        <v>114</v>
      </c>
      <c r="AC384" s="9" t="s">
        <v>119</v>
      </c>
      <c r="AD384" s="3" t="s">
        <v>116</v>
      </c>
      <c r="AE384" s="9" t="s">
        <v>128</v>
      </c>
      <c r="AF384" s="3" t="s">
        <v>2008</v>
      </c>
      <c r="AG384" s="3" t="s">
        <v>2536</v>
      </c>
      <c r="AH384" s="9"/>
      <c r="AI384" s="9"/>
      <c r="AJ384" s="34">
        <v>44533</v>
      </c>
      <c r="AK384" s="3"/>
    </row>
    <row r="385" spans="1:37" s="15" customFormat="1" ht="12">
      <c r="A385" s="3">
        <v>383</v>
      </c>
      <c r="B385" s="1" t="s">
        <v>2550</v>
      </c>
      <c r="C385" s="2" t="s">
        <v>1109</v>
      </c>
      <c r="D385" s="2" t="s">
        <v>2551</v>
      </c>
      <c r="E385" s="3" t="s">
        <v>4</v>
      </c>
      <c r="F385" s="10" t="s">
        <v>1110</v>
      </c>
      <c r="G385" s="2" t="s">
        <v>56</v>
      </c>
      <c r="H385" s="9" t="s">
        <v>108</v>
      </c>
      <c r="I385" s="9" t="s">
        <v>98</v>
      </c>
      <c r="J385" s="9" t="s">
        <v>929</v>
      </c>
      <c r="K385" s="9" t="s">
        <v>110</v>
      </c>
      <c r="L385" s="9" t="s">
        <v>110</v>
      </c>
      <c r="M385" s="9" t="s">
        <v>2456</v>
      </c>
      <c r="N385" s="9" t="s">
        <v>123</v>
      </c>
      <c r="O385" s="60">
        <v>40394</v>
      </c>
      <c r="P385" s="9">
        <v>5</v>
      </c>
      <c r="Q385" s="9">
        <v>10</v>
      </c>
      <c r="R385" s="9">
        <v>0</v>
      </c>
      <c r="S385" s="9">
        <v>50</v>
      </c>
      <c r="T385" s="9"/>
      <c r="U385" s="9">
        <v>6284</v>
      </c>
      <c r="V385" s="9"/>
      <c r="W385" s="73"/>
      <c r="X385" s="9">
        <v>15070</v>
      </c>
      <c r="Y385" s="40">
        <f t="shared" si="6"/>
        <v>14316.5</v>
      </c>
      <c r="Z385" s="40">
        <v>753.5</v>
      </c>
      <c r="AA385" s="9" t="s">
        <v>127</v>
      </c>
      <c r="AB385" s="9" t="s">
        <v>114</v>
      </c>
      <c r="AC385" s="9" t="s">
        <v>119</v>
      </c>
      <c r="AD385" s="3" t="s">
        <v>116</v>
      </c>
      <c r="AE385" s="9" t="s">
        <v>128</v>
      </c>
      <c r="AF385" s="3" t="s">
        <v>2008</v>
      </c>
      <c r="AG385" s="3" t="s">
        <v>2536</v>
      </c>
      <c r="AH385" s="9"/>
      <c r="AI385" s="9"/>
      <c r="AJ385" s="34">
        <v>44544</v>
      </c>
      <c r="AK385" s="3"/>
    </row>
    <row r="386" spans="1:37" s="15" customFormat="1" ht="12">
      <c r="A386" s="3">
        <v>384</v>
      </c>
      <c r="B386" s="1" t="s">
        <v>2552</v>
      </c>
      <c r="C386" s="2" t="s">
        <v>1111</v>
      </c>
      <c r="D386" s="2" t="s">
        <v>2553</v>
      </c>
      <c r="E386" s="3" t="s">
        <v>4</v>
      </c>
      <c r="F386" s="10" t="s">
        <v>1112</v>
      </c>
      <c r="G386" s="2" t="s">
        <v>56</v>
      </c>
      <c r="H386" s="9" t="s">
        <v>108</v>
      </c>
      <c r="I386" s="9" t="s">
        <v>98</v>
      </c>
      <c r="J386" s="9" t="s">
        <v>929</v>
      </c>
      <c r="K386" s="9" t="s">
        <v>110</v>
      </c>
      <c r="L386" s="9" t="s">
        <v>110</v>
      </c>
      <c r="M386" s="9" t="s">
        <v>2456</v>
      </c>
      <c r="N386" s="9" t="s">
        <v>123</v>
      </c>
      <c r="O386" s="60">
        <v>41195</v>
      </c>
      <c r="P386" s="9">
        <v>5</v>
      </c>
      <c r="Q386" s="9">
        <v>8</v>
      </c>
      <c r="R386" s="9">
        <v>0</v>
      </c>
      <c r="S386" s="9">
        <v>50</v>
      </c>
      <c r="T386" s="9"/>
      <c r="U386" s="9">
        <v>7513</v>
      </c>
      <c r="V386" s="9"/>
      <c r="W386" s="73"/>
      <c r="X386" s="9">
        <v>6341.79</v>
      </c>
      <c r="Y386" s="40">
        <f t="shared" si="6"/>
        <v>6024.7</v>
      </c>
      <c r="Z386" s="40">
        <v>317.08999999999997</v>
      </c>
      <c r="AA386" s="9" t="s">
        <v>127</v>
      </c>
      <c r="AB386" s="9" t="s">
        <v>114</v>
      </c>
      <c r="AC386" s="9" t="s">
        <v>115</v>
      </c>
      <c r="AD386" s="3" t="s">
        <v>116</v>
      </c>
      <c r="AE386" s="9" t="s">
        <v>128</v>
      </c>
      <c r="AF386" s="3" t="s">
        <v>2008</v>
      </c>
      <c r="AG386" s="3" t="s">
        <v>2536</v>
      </c>
      <c r="AH386" s="9"/>
      <c r="AI386" s="9"/>
      <c r="AJ386" s="34">
        <v>44544</v>
      </c>
      <c r="AK386" s="3"/>
    </row>
    <row r="387" spans="1:37" s="15" customFormat="1" ht="12">
      <c r="A387" s="3">
        <v>385</v>
      </c>
      <c r="B387" s="1" t="s">
        <v>2554</v>
      </c>
      <c r="C387" s="2" t="s">
        <v>1113</v>
      </c>
      <c r="D387" s="2" t="s">
        <v>2555</v>
      </c>
      <c r="E387" s="3" t="s">
        <v>4</v>
      </c>
      <c r="F387" s="10" t="s">
        <v>1114</v>
      </c>
      <c r="G387" s="2" t="s">
        <v>56</v>
      </c>
      <c r="H387" s="9" t="s">
        <v>108</v>
      </c>
      <c r="I387" s="9" t="s">
        <v>98</v>
      </c>
      <c r="J387" s="9" t="s">
        <v>929</v>
      </c>
      <c r="K387" s="9" t="s">
        <v>110</v>
      </c>
      <c r="L387" s="9" t="s">
        <v>110</v>
      </c>
      <c r="M387" s="9" t="s">
        <v>2456</v>
      </c>
      <c r="N387" s="9" t="s">
        <v>123</v>
      </c>
      <c r="O387" s="60">
        <v>40394</v>
      </c>
      <c r="P387" s="9">
        <v>5</v>
      </c>
      <c r="Q387" s="9">
        <v>10</v>
      </c>
      <c r="R387" s="9">
        <v>0</v>
      </c>
      <c r="S387" s="9">
        <v>50</v>
      </c>
      <c r="T387" s="9"/>
      <c r="U387" s="9">
        <v>5760</v>
      </c>
      <c r="V387" s="9"/>
      <c r="W387" s="73"/>
      <c r="X387" s="9">
        <v>13252.64</v>
      </c>
      <c r="Y387" s="40">
        <f t="shared" si="6"/>
        <v>12590.01</v>
      </c>
      <c r="Z387" s="40">
        <v>662.63</v>
      </c>
      <c r="AA387" s="9" t="s">
        <v>127</v>
      </c>
      <c r="AB387" s="9" t="s">
        <v>114</v>
      </c>
      <c r="AC387" s="9" t="s">
        <v>119</v>
      </c>
      <c r="AD387" s="3" t="s">
        <v>116</v>
      </c>
      <c r="AE387" s="9" t="s">
        <v>128</v>
      </c>
      <c r="AF387" s="3" t="s">
        <v>2008</v>
      </c>
      <c r="AG387" s="3" t="s">
        <v>2536</v>
      </c>
      <c r="AH387" s="9"/>
      <c r="AI387" s="9"/>
      <c r="AJ387" s="34">
        <v>44544</v>
      </c>
      <c r="AK387" s="3"/>
    </row>
    <row r="388" spans="1:37" s="15" customFormat="1" ht="12">
      <c r="A388" s="3">
        <v>386</v>
      </c>
      <c r="B388" s="1" t="s">
        <v>1115</v>
      </c>
      <c r="C388" s="2" t="s">
        <v>1116</v>
      </c>
      <c r="D388" s="47" t="s">
        <v>2556</v>
      </c>
      <c r="E388" s="3" t="s">
        <v>4</v>
      </c>
      <c r="F388" s="10" t="s">
        <v>1117</v>
      </c>
      <c r="G388" s="2" t="s">
        <v>56</v>
      </c>
      <c r="H388" s="9" t="s">
        <v>108</v>
      </c>
      <c r="I388" s="9" t="s">
        <v>98</v>
      </c>
      <c r="J388" s="9" t="s">
        <v>929</v>
      </c>
      <c r="K388" s="9" t="s">
        <v>110</v>
      </c>
      <c r="L388" s="9" t="s">
        <v>110</v>
      </c>
      <c r="M388" s="9" t="s">
        <v>2456</v>
      </c>
      <c r="N388" s="9" t="s">
        <v>123</v>
      </c>
      <c r="O388" s="60">
        <v>40042</v>
      </c>
      <c r="P388" s="9">
        <v>5</v>
      </c>
      <c r="Q388" s="9">
        <v>11</v>
      </c>
      <c r="R388" s="9">
        <v>0</v>
      </c>
      <c r="S388" s="9">
        <v>50</v>
      </c>
      <c r="T388" s="9"/>
      <c r="U388" s="9">
        <v>1440</v>
      </c>
      <c r="V388" s="9"/>
      <c r="W388" s="73"/>
      <c r="X388" s="9">
        <v>63954.33</v>
      </c>
      <c r="Y388" s="40">
        <f t="shared" si="6"/>
        <v>60756.61</v>
      </c>
      <c r="Z388" s="40">
        <v>3197.72</v>
      </c>
      <c r="AA388" s="9" t="s">
        <v>127</v>
      </c>
      <c r="AB388" s="9" t="s">
        <v>114</v>
      </c>
      <c r="AC388" s="9" t="s">
        <v>119</v>
      </c>
      <c r="AD388" s="3" t="s">
        <v>116</v>
      </c>
      <c r="AE388" s="9" t="s">
        <v>128</v>
      </c>
      <c r="AF388" s="3" t="s">
        <v>2008</v>
      </c>
      <c r="AG388" s="3" t="s">
        <v>2536</v>
      </c>
      <c r="AH388" s="9"/>
      <c r="AI388" s="9"/>
      <c r="AJ388" s="34">
        <v>44564</v>
      </c>
      <c r="AK388" s="3"/>
    </row>
    <row r="389" spans="1:37" s="15" customFormat="1" ht="12">
      <c r="A389" s="3">
        <v>387</v>
      </c>
      <c r="B389" s="1" t="s">
        <v>1118</v>
      </c>
      <c r="C389" s="2" t="s">
        <v>1119</v>
      </c>
      <c r="D389" s="2" t="s">
        <v>2557</v>
      </c>
      <c r="E389" s="3" t="s">
        <v>4</v>
      </c>
      <c r="F389" s="10" t="s">
        <v>1120</v>
      </c>
      <c r="G389" s="2" t="s">
        <v>56</v>
      </c>
      <c r="H389" s="9" t="s">
        <v>108</v>
      </c>
      <c r="I389" s="9" t="s">
        <v>98</v>
      </c>
      <c r="J389" s="9" t="s">
        <v>929</v>
      </c>
      <c r="K389" s="9" t="s">
        <v>110</v>
      </c>
      <c r="L389" s="9" t="s">
        <v>110</v>
      </c>
      <c r="M389" s="9" t="s">
        <v>2456</v>
      </c>
      <c r="N389" s="9" t="s">
        <v>123</v>
      </c>
      <c r="O389" s="60">
        <v>41195</v>
      </c>
      <c r="P389" s="9">
        <v>5</v>
      </c>
      <c r="Q389" s="9">
        <v>8</v>
      </c>
      <c r="R389" s="9">
        <v>0</v>
      </c>
      <c r="S389" s="9">
        <v>50</v>
      </c>
      <c r="T389" s="9"/>
      <c r="U389" s="9">
        <v>1512</v>
      </c>
      <c r="V389" s="9"/>
      <c r="W389" s="73"/>
      <c r="X389" s="9">
        <v>54238.5</v>
      </c>
      <c r="Y389" s="40">
        <f t="shared" si="6"/>
        <v>51526.57</v>
      </c>
      <c r="Z389" s="40">
        <v>2711.93</v>
      </c>
      <c r="AA389" s="9" t="s">
        <v>127</v>
      </c>
      <c r="AB389" s="9" t="s">
        <v>114</v>
      </c>
      <c r="AC389" s="9" t="s">
        <v>115</v>
      </c>
      <c r="AD389" s="3" t="s">
        <v>116</v>
      </c>
      <c r="AE389" s="9" t="s">
        <v>128</v>
      </c>
      <c r="AF389" s="3" t="s">
        <v>2008</v>
      </c>
      <c r="AG389" s="3" t="s">
        <v>2536</v>
      </c>
      <c r="AH389" s="9"/>
      <c r="AI389" s="9"/>
      <c r="AJ389" s="34">
        <v>44518</v>
      </c>
      <c r="AK389" s="3"/>
    </row>
    <row r="390" spans="1:37" s="15" customFormat="1" ht="24">
      <c r="A390" s="3">
        <v>388</v>
      </c>
      <c r="B390" s="1" t="s">
        <v>2558</v>
      </c>
      <c r="C390" s="2" t="s">
        <v>1121</v>
      </c>
      <c r="D390" s="5" t="s">
        <v>2559</v>
      </c>
      <c r="E390" s="3" t="s">
        <v>4</v>
      </c>
      <c r="F390" s="10" t="s">
        <v>1122</v>
      </c>
      <c r="G390" s="2" t="s">
        <v>56</v>
      </c>
      <c r="H390" s="9" t="s">
        <v>108</v>
      </c>
      <c r="I390" s="9" t="s">
        <v>98</v>
      </c>
      <c r="J390" s="9" t="s">
        <v>929</v>
      </c>
      <c r="K390" s="9" t="s">
        <v>110</v>
      </c>
      <c r="L390" s="9" t="s">
        <v>110</v>
      </c>
      <c r="M390" s="9" t="s">
        <v>2456</v>
      </c>
      <c r="N390" s="9" t="s">
        <v>123</v>
      </c>
      <c r="O390" s="60">
        <v>41195</v>
      </c>
      <c r="P390" s="9">
        <v>5</v>
      </c>
      <c r="Q390" s="9">
        <v>8</v>
      </c>
      <c r="R390" s="9">
        <v>0</v>
      </c>
      <c r="S390" s="9">
        <v>50</v>
      </c>
      <c r="T390" s="9"/>
      <c r="U390" s="9">
        <v>5760</v>
      </c>
      <c r="V390" s="9"/>
      <c r="W390" s="73"/>
      <c r="X390" s="9">
        <v>24123.02</v>
      </c>
      <c r="Y390" s="40">
        <f t="shared" si="6"/>
        <v>22916.87</v>
      </c>
      <c r="Z390" s="40">
        <v>1206.1500000000001</v>
      </c>
      <c r="AA390" s="9" t="s">
        <v>127</v>
      </c>
      <c r="AB390" s="9" t="s">
        <v>114</v>
      </c>
      <c r="AC390" s="9" t="s">
        <v>115</v>
      </c>
      <c r="AD390" s="3" t="s">
        <v>116</v>
      </c>
      <c r="AE390" s="9" t="s">
        <v>128</v>
      </c>
      <c r="AF390" s="3" t="s">
        <v>2008</v>
      </c>
      <c r="AG390" s="3" t="s">
        <v>2536</v>
      </c>
      <c r="AH390" s="9"/>
      <c r="AI390" s="9"/>
      <c r="AJ390" s="34">
        <v>44546</v>
      </c>
      <c r="AK390" s="3"/>
    </row>
    <row r="391" spans="1:37" s="15" customFormat="1" ht="12">
      <c r="A391" s="3">
        <v>389</v>
      </c>
      <c r="B391" s="1" t="s">
        <v>1123</v>
      </c>
      <c r="C391" s="4" t="s">
        <v>1124</v>
      </c>
      <c r="D391" s="4" t="s">
        <v>2560</v>
      </c>
      <c r="E391" s="3" t="s">
        <v>4</v>
      </c>
      <c r="F391" s="3" t="s">
        <v>1125</v>
      </c>
      <c r="G391" s="4" t="s">
        <v>56</v>
      </c>
      <c r="H391" s="9" t="str">
        <f>VLOOKUP(B391,[1]采购中心!$C$1:$I$65536,7,0)</f>
        <v>否</v>
      </c>
      <c r="I391" s="9" t="str">
        <f>VLOOKUP(B391,[1]采购中心!$C$1:$J$65536,8,0)</f>
        <v>营销部门</v>
      </c>
      <c r="J391" s="9" t="str">
        <f>VLOOKUP(B391,[1]采购中心!$C$1:$K$65536,9,0)</f>
        <v>\</v>
      </c>
      <c r="K391" s="9"/>
      <c r="L391" s="9"/>
      <c r="M391" s="9" t="s">
        <v>2396</v>
      </c>
      <c r="N391" s="9" t="s">
        <v>123</v>
      </c>
      <c r="O391" s="60">
        <v>40042</v>
      </c>
      <c r="P391" s="9">
        <v>5</v>
      </c>
      <c r="Q391" s="9">
        <v>11</v>
      </c>
      <c r="R391" s="9">
        <v>0</v>
      </c>
      <c r="S391" s="9">
        <v>50</v>
      </c>
      <c r="T391" s="9"/>
      <c r="U391" s="9"/>
      <c r="V391" s="9"/>
      <c r="W391" s="73"/>
      <c r="X391" s="9">
        <v>23174.2</v>
      </c>
      <c r="Y391" s="40">
        <f t="shared" si="6"/>
        <v>22015.49</v>
      </c>
      <c r="Z391" s="40">
        <v>1158.71</v>
      </c>
      <c r="AA391" s="9" t="s">
        <v>252</v>
      </c>
      <c r="AB391" s="9" t="s">
        <v>114</v>
      </c>
      <c r="AC391" s="9" t="s">
        <v>119</v>
      </c>
      <c r="AD391" s="3" t="s">
        <v>116</v>
      </c>
      <c r="AE391" s="9" t="s">
        <v>128</v>
      </c>
      <c r="AF391" s="3" t="s">
        <v>2008</v>
      </c>
      <c r="AG391" s="3" t="s">
        <v>2536</v>
      </c>
      <c r="AH391" s="9"/>
      <c r="AI391" s="9"/>
      <c r="AJ391" s="34">
        <v>44533</v>
      </c>
      <c r="AK391" s="3"/>
    </row>
    <row r="392" spans="1:37" s="15" customFormat="1" ht="12">
      <c r="A392" s="3">
        <v>390</v>
      </c>
      <c r="B392" s="1" t="s">
        <v>1126</v>
      </c>
      <c r="C392" s="4" t="s">
        <v>1127</v>
      </c>
      <c r="D392" s="12" t="s">
        <v>2561</v>
      </c>
      <c r="E392" s="3" t="s">
        <v>4</v>
      </c>
      <c r="F392" s="3" t="s">
        <v>1128</v>
      </c>
      <c r="G392" s="4" t="s">
        <v>56</v>
      </c>
      <c r="H392" s="9" t="str">
        <f>VLOOKUP(B392,[1]采购中心!$C$1:$I$65536,7,0)</f>
        <v>否</v>
      </c>
      <c r="I392" s="9" t="str">
        <f>VLOOKUP(B392,[1]采购中心!$C$1:$J$65536,8,0)</f>
        <v>国内营销</v>
      </c>
      <c r="J392" s="9" t="str">
        <f>VLOOKUP(B392,[1]采购中心!$C$1:$K$65536,9,0)</f>
        <v>胡江冯</v>
      </c>
      <c r="K392" s="9"/>
      <c r="L392" s="9"/>
      <c r="M392" s="9" t="s">
        <v>2396</v>
      </c>
      <c r="N392" s="9" t="s">
        <v>123</v>
      </c>
      <c r="O392" s="60">
        <v>40042</v>
      </c>
      <c r="P392" s="9">
        <v>5</v>
      </c>
      <c r="Q392" s="9">
        <v>11</v>
      </c>
      <c r="R392" s="9">
        <v>0</v>
      </c>
      <c r="S392" s="9">
        <v>50</v>
      </c>
      <c r="T392" s="9"/>
      <c r="U392" s="9"/>
      <c r="V392" s="9"/>
      <c r="W392" s="73"/>
      <c r="X392" s="9">
        <v>267301.90999999997</v>
      </c>
      <c r="Y392" s="40">
        <f t="shared" si="6"/>
        <v>253936.80999999997</v>
      </c>
      <c r="Z392" s="40">
        <v>13365.1</v>
      </c>
      <c r="AA392" s="9" t="s">
        <v>252</v>
      </c>
      <c r="AB392" s="9" t="s">
        <v>114</v>
      </c>
      <c r="AC392" s="9" t="s">
        <v>119</v>
      </c>
      <c r="AD392" s="3" t="s">
        <v>116</v>
      </c>
      <c r="AE392" s="9" t="s">
        <v>128</v>
      </c>
      <c r="AF392" s="3" t="s">
        <v>2008</v>
      </c>
      <c r="AG392" s="3" t="s">
        <v>2536</v>
      </c>
      <c r="AH392" s="9"/>
      <c r="AI392" s="9"/>
      <c r="AJ392" s="34">
        <v>44539</v>
      </c>
      <c r="AK392" s="3"/>
    </row>
    <row r="393" spans="1:37" s="15" customFormat="1" ht="12">
      <c r="A393" s="3">
        <v>391</v>
      </c>
      <c r="B393" s="1" t="s">
        <v>1129</v>
      </c>
      <c r="C393" s="4" t="s">
        <v>1130</v>
      </c>
      <c r="D393" s="4" t="s">
        <v>2562</v>
      </c>
      <c r="E393" s="3" t="s">
        <v>4</v>
      </c>
      <c r="F393" s="3" t="s">
        <v>1131</v>
      </c>
      <c r="G393" s="4" t="s">
        <v>56</v>
      </c>
      <c r="H393" s="9" t="str">
        <f>VLOOKUP(B393,[1]采购中心!$C$1:$I$65536,7,0)</f>
        <v>否</v>
      </c>
      <c r="I393" s="9" t="str">
        <f>VLOOKUP(B393,[1]采购中心!$C$1:$J$65536,8,0)</f>
        <v>国内营销</v>
      </c>
      <c r="J393" s="9" t="str">
        <f>VLOOKUP(B393,[1]采购中心!$C$1:$K$65536,9,0)</f>
        <v>胡江冯</v>
      </c>
      <c r="K393" s="9"/>
      <c r="L393" s="9"/>
      <c r="M393" s="9" t="s">
        <v>2396</v>
      </c>
      <c r="N393" s="9" t="s">
        <v>123</v>
      </c>
      <c r="O393" s="60">
        <v>40042</v>
      </c>
      <c r="P393" s="9">
        <v>5</v>
      </c>
      <c r="Q393" s="9">
        <v>11</v>
      </c>
      <c r="R393" s="9">
        <v>0</v>
      </c>
      <c r="S393" s="9">
        <v>50</v>
      </c>
      <c r="T393" s="9"/>
      <c r="U393" s="9"/>
      <c r="V393" s="9"/>
      <c r="W393" s="73"/>
      <c r="X393" s="9">
        <v>259861.37</v>
      </c>
      <c r="Y393" s="40">
        <f t="shared" si="6"/>
        <v>246868.3</v>
      </c>
      <c r="Z393" s="40">
        <v>12993.07</v>
      </c>
      <c r="AA393" s="9" t="s">
        <v>252</v>
      </c>
      <c r="AB393" s="9" t="s">
        <v>114</v>
      </c>
      <c r="AC393" s="9" t="s">
        <v>119</v>
      </c>
      <c r="AD393" s="3" t="s">
        <v>116</v>
      </c>
      <c r="AE393" s="9" t="s">
        <v>128</v>
      </c>
      <c r="AF393" s="3" t="s">
        <v>2008</v>
      </c>
      <c r="AG393" s="3" t="s">
        <v>2536</v>
      </c>
      <c r="AH393" s="9"/>
      <c r="AI393" s="9"/>
      <c r="AJ393" s="34">
        <v>44543</v>
      </c>
      <c r="AK393" s="3"/>
    </row>
    <row r="394" spans="1:37" s="15" customFormat="1" ht="12">
      <c r="A394" s="3">
        <v>392</v>
      </c>
      <c r="B394" s="1" t="s">
        <v>1132</v>
      </c>
      <c r="C394" s="4" t="s">
        <v>1133</v>
      </c>
      <c r="D394" s="4" t="s">
        <v>2563</v>
      </c>
      <c r="E394" s="3" t="s">
        <v>4</v>
      </c>
      <c r="F394" s="3" t="s">
        <v>1134</v>
      </c>
      <c r="G394" s="4" t="s">
        <v>56</v>
      </c>
      <c r="H394" s="9" t="str">
        <f>VLOOKUP(B394,[1]采购中心!$C$1:$I$65536,7,0)</f>
        <v>否</v>
      </c>
      <c r="I394" s="9" t="str">
        <f>VLOOKUP(B394,[1]采购中心!$C$1:$J$65536,8,0)</f>
        <v>国内营销</v>
      </c>
      <c r="J394" s="9" t="str">
        <f>VLOOKUP(B394,[1]采购中心!$C$1:$K$65536,9,0)</f>
        <v>胡江冯</v>
      </c>
      <c r="K394" s="9"/>
      <c r="L394" s="9"/>
      <c r="M394" s="9" t="s">
        <v>2396</v>
      </c>
      <c r="N394" s="9" t="s">
        <v>123</v>
      </c>
      <c r="O394" s="60">
        <v>40042</v>
      </c>
      <c r="P394" s="9">
        <v>5</v>
      </c>
      <c r="Q394" s="9">
        <v>11</v>
      </c>
      <c r="R394" s="9">
        <v>0</v>
      </c>
      <c r="S394" s="9">
        <v>50</v>
      </c>
      <c r="T394" s="9"/>
      <c r="U394" s="9"/>
      <c r="V394" s="9"/>
      <c r="W394" s="73"/>
      <c r="X394" s="9">
        <v>207578.72</v>
      </c>
      <c r="Y394" s="40">
        <f t="shared" si="6"/>
        <v>197199.78</v>
      </c>
      <c r="Z394" s="40">
        <v>10378.94</v>
      </c>
      <c r="AA394" s="9" t="s">
        <v>252</v>
      </c>
      <c r="AB394" s="9" t="s">
        <v>114</v>
      </c>
      <c r="AC394" s="9" t="s">
        <v>119</v>
      </c>
      <c r="AD394" s="3" t="s">
        <v>116</v>
      </c>
      <c r="AE394" s="9" t="s">
        <v>128</v>
      </c>
      <c r="AF394" s="3" t="s">
        <v>2008</v>
      </c>
      <c r="AG394" s="3" t="s">
        <v>2536</v>
      </c>
      <c r="AH394" s="9"/>
      <c r="AI394" s="9"/>
      <c r="AJ394" s="34">
        <v>44544</v>
      </c>
      <c r="AK394" s="3"/>
    </row>
    <row r="395" spans="1:37" s="15" customFormat="1" ht="24">
      <c r="A395" s="3">
        <v>393</v>
      </c>
      <c r="B395" s="1" t="s">
        <v>1135</v>
      </c>
      <c r="C395" s="4" t="s">
        <v>1136</v>
      </c>
      <c r="D395" s="13" t="s">
        <v>2564</v>
      </c>
      <c r="E395" s="3" t="s">
        <v>4</v>
      </c>
      <c r="F395" s="3" t="s">
        <v>1137</v>
      </c>
      <c r="G395" s="4" t="s">
        <v>56</v>
      </c>
      <c r="H395" s="9" t="str">
        <f>VLOOKUP(B395,[1]采购中心!$C$1:$I$65536,7,0)</f>
        <v>否</v>
      </c>
      <c r="I395" s="9" t="str">
        <f>VLOOKUP(B395,[1]采购中心!$C$1:$J$65536,8,0)</f>
        <v>国内营销</v>
      </c>
      <c r="J395" s="9" t="str">
        <f>VLOOKUP(B395,[1]采购中心!$C$1:$K$65536,9,0)</f>
        <v>胡江冯</v>
      </c>
      <c r="K395" s="9"/>
      <c r="L395" s="9"/>
      <c r="M395" s="9" t="s">
        <v>2396</v>
      </c>
      <c r="N395" s="9" t="s">
        <v>123</v>
      </c>
      <c r="O395" s="60">
        <v>40042</v>
      </c>
      <c r="P395" s="9">
        <v>5</v>
      </c>
      <c r="Q395" s="9">
        <v>11</v>
      </c>
      <c r="R395" s="9">
        <v>0</v>
      </c>
      <c r="S395" s="9">
        <v>50</v>
      </c>
      <c r="T395" s="9"/>
      <c r="U395" s="9"/>
      <c r="V395" s="9"/>
      <c r="W395" s="73"/>
      <c r="X395" s="9">
        <v>112194.03</v>
      </c>
      <c r="Y395" s="40">
        <f t="shared" ref="Y395:Y452" si="7">X395-Z395</f>
        <v>106584.33</v>
      </c>
      <c r="Z395" s="40">
        <v>5609.7</v>
      </c>
      <c r="AA395" s="9" t="s">
        <v>252</v>
      </c>
      <c r="AB395" s="9" t="s">
        <v>114</v>
      </c>
      <c r="AC395" s="9" t="s">
        <v>119</v>
      </c>
      <c r="AD395" s="3" t="s">
        <v>116</v>
      </c>
      <c r="AE395" s="9" t="s">
        <v>128</v>
      </c>
      <c r="AF395" s="3" t="s">
        <v>2008</v>
      </c>
      <c r="AG395" s="3" t="s">
        <v>2536</v>
      </c>
      <c r="AH395" s="9"/>
      <c r="AI395" s="9"/>
      <c r="AJ395" s="34">
        <v>44564</v>
      </c>
      <c r="AK395" s="3"/>
    </row>
    <row r="396" spans="1:37" s="15" customFormat="1" ht="24">
      <c r="A396" s="3">
        <v>394</v>
      </c>
      <c r="B396" s="1" t="s">
        <v>1138</v>
      </c>
      <c r="C396" s="4" t="s">
        <v>1139</v>
      </c>
      <c r="D396" s="13" t="s">
        <v>2565</v>
      </c>
      <c r="E396" s="3" t="s">
        <v>4</v>
      </c>
      <c r="F396" s="3" t="s">
        <v>1140</v>
      </c>
      <c r="G396" s="4" t="s">
        <v>56</v>
      </c>
      <c r="H396" s="9" t="str">
        <f>VLOOKUP(B396,[1]采购中心!$C$1:$I$65536,7,0)</f>
        <v>否</v>
      </c>
      <c r="I396" s="9" t="str">
        <f>VLOOKUP(B396,[1]采购中心!$C$1:$J$65536,8,0)</f>
        <v>国内营销</v>
      </c>
      <c r="J396" s="9" t="str">
        <f>VLOOKUP(B396,[1]采购中心!$C$1:$K$65536,9,0)</f>
        <v>胡江冯</v>
      </c>
      <c r="K396" s="9"/>
      <c r="L396" s="9"/>
      <c r="M396" s="9" t="s">
        <v>2396</v>
      </c>
      <c r="N396" s="9" t="s">
        <v>123</v>
      </c>
      <c r="O396" s="60">
        <v>40042</v>
      </c>
      <c r="P396" s="9">
        <v>5</v>
      </c>
      <c r="Q396" s="9">
        <v>11</v>
      </c>
      <c r="R396" s="9">
        <v>0</v>
      </c>
      <c r="S396" s="9">
        <v>50</v>
      </c>
      <c r="T396" s="9"/>
      <c r="U396" s="9"/>
      <c r="V396" s="9"/>
      <c r="W396" s="73"/>
      <c r="X396" s="9">
        <v>76519.23</v>
      </c>
      <c r="Y396" s="40">
        <f t="shared" si="7"/>
        <v>72693.26999999999</v>
      </c>
      <c r="Z396" s="40">
        <v>3825.96</v>
      </c>
      <c r="AA396" s="9" t="s">
        <v>252</v>
      </c>
      <c r="AB396" s="9" t="s">
        <v>114</v>
      </c>
      <c r="AC396" s="9" t="s">
        <v>119</v>
      </c>
      <c r="AD396" s="3" t="s">
        <v>116</v>
      </c>
      <c r="AE396" s="9" t="s">
        <v>128</v>
      </c>
      <c r="AF396" s="3" t="s">
        <v>2008</v>
      </c>
      <c r="AG396" s="3" t="s">
        <v>2536</v>
      </c>
      <c r="AH396" s="9"/>
      <c r="AI396" s="9"/>
      <c r="AJ396" s="34">
        <v>44551</v>
      </c>
      <c r="AK396" s="3"/>
    </row>
    <row r="397" spans="1:37" s="15" customFormat="1" ht="36">
      <c r="A397" s="3">
        <v>395</v>
      </c>
      <c r="B397" s="1" t="s">
        <v>2566</v>
      </c>
      <c r="C397" s="2" t="s">
        <v>1141</v>
      </c>
      <c r="D397" s="13" t="s">
        <v>2567</v>
      </c>
      <c r="E397" s="3" t="s">
        <v>4</v>
      </c>
      <c r="F397" s="10" t="s">
        <v>1142</v>
      </c>
      <c r="G397" s="9" t="s">
        <v>56</v>
      </c>
      <c r="H397" s="9" t="str">
        <f>VLOOKUP(B397,[1]采购中心!$C$1:$I$65536,7,0)</f>
        <v>否</v>
      </c>
      <c r="I397" s="9" t="str">
        <f>VLOOKUP(B397,[1]采购中心!$C$1:$J$65536,8,0)</f>
        <v>营销部门</v>
      </c>
      <c r="J397" s="9" t="str">
        <f>VLOOKUP(B397,[1]采购中心!$C$1:$K$65536,9,0)</f>
        <v>/</v>
      </c>
      <c r="K397" s="9"/>
      <c r="L397" s="9"/>
      <c r="M397" s="9" t="s">
        <v>2396</v>
      </c>
      <c r="N397" s="9" t="s">
        <v>123</v>
      </c>
      <c r="O397" s="60">
        <v>40042</v>
      </c>
      <c r="P397" s="9">
        <v>5</v>
      </c>
      <c r="Q397" s="9">
        <v>11</v>
      </c>
      <c r="R397" s="9">
        <v>0</v>
      </c>
      <c r="S397" s="9">
        <v>50</v>
      </c>
      <c r="T397" s="9"/>
      <c r="U397" s="9"/>
      <c r="V397" s="9"/>
      <c r="W397" s="73"/>
      <c r="X397" s="9">
        <v>24633.360000000001</v>
      </c>
      <c r="Y397" s="40">
        <f t="shared" si="7"/>
        <v>23401.690000000002</v>
      </c>
      <c r="Z397" s="40">
        <v>1231.67</v>
      </c>
      <c r="AA397" s="9" t="s">
        <v>252</v>
      </c>
      <c r="AB397" s="9" t="s">
        <v>114</v>
      </c>
      <c r="AC397" s="9" t="s">
        <v>119</v>
      </c>
      <c r="AD397" s="3" t="s">
        <v>116</v>
      </c>
      <c r="AE397" s="9" t="s">
        <v>128</v>
      </c>
      <c r="AF397" s="3" t="s">
        <v>2008</v>
      </c>
      <c r="AG397" s="3" t="s">
        <v>2536</v>
      </c>
      <c r="AH397" s="9"/>
      <c r="AI397" s="9"/>
      <c r="AJ397" s="34">
        <v>44518</v>
      </c>
      <c r="AK397" s="3"/>
    </row>
    <row r="398" spans="1:37" s="15" customFormat="1" ht="12">
      <c r="A398" s="3">
        <v>396</v>
      </c>
      <c r="B398" s="14" t="s">
        <v>1143</v>
      </c>
      <c r="C398" s="2" t="s">
        <v>1144</v>
      </c>
      <c r="D398" s="2" t="s">
        <v>1145</v>
      </c>
      <c r="E398" s="3" t="s">
        <v>4</v>
      </c>
      <c r="F398" s="10" t="s">
        <v>1146</v>
      </c>
      <c r="G398" s="2" t="s">
        <v>56</v>
      </c>
      <c r="H398" s="9" t="s">
        <v>108</v>
      </c>
      <c r="I398" s="9" t="s">
        <v>98</v>
      </c>
      <c r="J398" s="9" t="s">
        <v>929</v>
      </c>
      <c r="K398" s="9" t="s">
        <v>108</v>
      </c>
      <c r="L398" s="9" t="s">
        <v>108</v>
      </c>
      <c r="M398" s="9" t="s">
        <v>2456</v>
      </c>
      <c r="N398" s="9" t="s">
        <v>112</v>
      </c>
      <c r="O398" s="60">
        <v>41043</v>
      </c>
      <c r="P398" s="9">
        <v>5</v>
      </c>
      <c r="Q398" s="9">
        <v>8</v>
      </c>
      <c r="R398" s="9">
        <v>0</v>
      </c>
      <c r="S398" s="9">
        <v>50</v>
      </c>
      <c r="T398" s="9"/>
      <c r="U398" s="9">
        <v>1152</v>
      </c>
      <c r="V398" s="9"/>
      <c r="W398" s="73"/>
      <c r="X398" s="9">
        <v>29914.53</v>
      </c>
      <c r="Y398" s="40">
        <f t="shared" si="7"/>
        <v>28418.799999999999</v>
      </c>
      <c r="Z398" s="40">
        <v>1495.73</v>
      </c>
      <c r="AA398" s="9" t="s">
        <v>196</v>
      </c>
      <c r="AB398" s="9" t="s">
        <v>114</v>
      </c>
      <c r="AC398" s="9" t="s">
        <v>115</v>
      </c>
      <c r="AD398" s="3" t="s">
        <v>116</v>
      </c>
      <c r="AE398" s="9" t="s">
        <v>128</v>
      </c>
      <c r="AF398" s="3" t="s">
        <v>2008</v>
      </c>
      <c r="AG398" s="3" t="s">
        <v>2568</v>
      </c>
      <c r="AH398" s="9"/>
      <c r="AI398" s="9"/>
      <c r="AJ398" s="34">
        <v>44536</v>
      </c>
      <c r="AK398" s="3"/>
    </row>
    <row r="399" spans="1:37" s="15" customFormat="1" ht="12">
      <c r="A399" s="3">
        <v>397</v>
      </c>
      <c r="B399" s="1" t="s">
        <v>1147</v>
      </c>
      <c r="C399" s="2" t="s">
        <v>1148</v>
      </c>
      <c r="D399" s="2" t="s">
        <v>2569</v>
      </c>
      <c r="E399" s="3" t="s">
        <v>4</v>
      </c>
      <c r="F399" s="10" t="s">
        <v>1149</v>
      </c>
      <c r="G399" s="2" t="s">
        <v>56</v>
      </c>
      <c r="H399" s="9" t="s">
        <v>108</v>
      </c>
      <c r="I399" s="9" t="s">
        <v>98</v>
      </c>
      <c r="J399" s="9" t="s">
        <v>929</v>
      </c>
      <c r="K399" s="9" t="s">
        <v>110</v>
      </c>
      <c r="L399" s="9" t="s">
        <v>108</v>
      </c>
      <c r="M399" s="9" t="s">
        <v>2456</v>
      </c>
      <c r="N399" s="9" t="s">
        <v>112</v>
      </c>
      <c r="O399" s="60">
        <v>40307</v>
      </c>
      <c r="P399" s="9">
        <v>5</v>
      </c>
      <c r="Q399" s="9">
        <v>10</v>
      </c>
      <c r="R399" s="9">
        <v>0</v>
      </c>
      <c r="S399" s="9">
        <v>50</v>
      </c>
      <c r="T399" s="9"/>
      <c r="U399" s="9" t="s">
        <v>130</v>
      </c>
      <c r="V399" s="9"/>
      <c r="W399" s="73"/>
      <c r="X399" s="9">
        <v>35383.26</v>
      </c>
      <c r="Y399" s="40">
        <f t="shared" si="7"/>
        <v>33614.1</v>
      </c>
      <c r="Z399" s="40">
        <v>1769.16</v>
      </c>
      <c r="AA399" s="9" t="s">
        <v>127</v>
      </c>
      <c r="AB399" s="9" t="s">
        <v>114</v>
      </c>
      <c r="AC399" s="9" t="s">
        <v>119</v>
      </c>
      <c r="AD399" s="3" t="s">
        <v>116</v>
      </c>
      <c r="AE399" s="9" t="s">
        <v>599</v>
      </c>
      <c r="AF399" s="3" t="s">
        <v>2008</v>
      </c>
      <c r="AG399" s="3" t="s">
        <v>2568</v>
      </c>
      <c r="AH399" s="9"/>
      <c r="AI399" s="9"/>
      <c r="AJ399" s="34">
        <v>44529</v>
      </c>
      <c r="AK399" s="3"/>
    </row>
    <row r="400" spans="1:37" s="15" customFormat="1" ht="24">
      <c r="A400" s="3">
        <v>398</v>
      </c>
      <c r="B400" s="14" t="s">
        <v>2570</v>
      </c>
      <c r="C400" s="4" t="s">
        <v>1150</v>
      </c>
      <c r="D400" s="9" t="s">
        <v>2571</v>
      </c>
      <c r="E400" s="3" t="s">
        <v>4</v>
      </c>
      <c r="F400" s="24" t="s">
        <v>2572</v>
      </c>
      <c r="G400" s="2" t="s">
        <v>2573</v>
      </c>
      <c r="H400" s="9" t="s">
        <v>108</v>
      </c>
      <c r="I400" s="9" t="s">
        <v>98</v>
      </c>
      <c r="J400" s="9" t="s">
        <v>929</v>
      </c>
      <c r="K400" s="9" t="s">
        <v>110</v>
      </c>
      <c r="L400" s="9" t="s">
        <v>108</v>
      </c>
      <c r="M400" s="9" t="s">
        <v>2456</v>
      </c>
      <c r="N400" s="9" t="s">
        <v>112</v>
      </c>
      <c r="O400" s="60">
        <v>37622</v>
      </c>
      <c r="P400" s="9">
        <v>5</v>
      </c>
      <c r="Q400" s="9">
        <v>17</v>
      </c>
      <c r="R400" s="9">
        <v>0</v>
      </c>
      <c r="S400" s="9">
        <v>50</v>
      </c>
      <c r="T400" s="9"/>
      <c r="U400" s="9">
        <v>18600</v>
      </c>
      <c r="V400" s="9"/>
      <c r="W400" s="73"/>
      <c r="X400" s="9">
        <v>3500</v>
      </c>
      <c r="Y400" s="40">
        <f t="shared" si="7"/>
        <v>3325</v>
      </c>
      <c r="Z400" s="40">
        <v>175</v>
      </c>
      <c r="AA400" s="9" t="s">
        <v>817</v>
      </c>
      <c r="AB400" s="9" t="s">
        <v>114</v>
      </c>
      <c r="AC400" s="9" t="s">
        <v>119</v>
      </c>
      <c r="AD400" s="3" t="s">
        <v>116</v>
      </c>
      <c r="AE400" s="9" t="s">
        <v>599</v>
      </c>
      <c r="AF400" s="3" t="s">
        <v>2008</v>
      </c>
      <c r="AG400" s="3"/>
      <c r="AH400" s="9" t="s">
        <v>2574</v>
      </c>
      <c r="AI400" s="9" t="s">
        <v>585</v>
      </c>
      <c r="AJ400" s="34">
        <v>44530</v>
      </c>
      <c r="AK400" s="3"/>
    </row>
    <row r="401" spans="1:37" s="15" customFormat="1" ht="12">
      <c r="A401" s="3">
        <v>399</v>
      </c>
      <c r="B401" s="1" t="s">
        <v>2575</v>
      </c>
      <c r="C401" s="2" t="s">
        <v>1151</v>
      </c>
      <c r="D401" s="4" t="s">
        <v>2576</v>
      </c>
      <c r="E401" s="3" t="s">
        <v>4</v>
      </c>
      <c r="F401" s="3" t="s">
        <v>1152</v>
      </c>
      <c r="G401" s="2" t="s">
        <v>56</v>
      </c>
      <c r="H401" s="9" t="s">
        <v>108</v>
      </c>
      <c r="I401" s="9" t="s">
        <v>98</v>
      </c>
      <c r="J401" s="9" t="s">
        <v>929</v>
      </c>
      <c r="K401" s="9" t="s">
        <v>110</v>
      </c>
      <c r="L401" s="9" t="s">
        <v>108</v>
      </c>
      <c r="M401" s="9" t="s">
        <v>2456</v>
      </c>
      <c r="N401" s="9" t="s">
        <v>112</v>
      </c>
      <c r="O401" s="60">
        <v>38933</v>
      </c>
      <c r="P401" s="9">
        <v>5</v>
      </c>
      <c r="Q401" s="9">
        <v>14</v>
      </c>
      <c r="R401" s="9">
        <v>0</v>
      </c>
      <c r="S401" s="9">
        <v>50</v>
      </c>
      <c r="T401" s="9"/>
      <c r="U401" s="9">
        <v>2009</v>
      </c>
      <c r="V401" s="9"/>
      <c r="W401" s="73"/>
      <c r="X401" s="9">
        <v>3500</v>
      </c>
      <c r="Y401" s="40">
        <f t="shared" si="7"/>
        <v>3325</v>
      </c>
      <c r="Z401" s="40">
        <v>175</v>
      </c>
      <c r="AA401" s="9" t="s">
        <v>127</v>
      </c>
      <c r="AB401" s="9" t="s">
        <v>114</v>
      </c>
      <c r="AC401" s="9" t="s">
        <v>119</v>
      </c>
      <c r="AD401" s="3" t="s">
        <v>116</v>
      </c>
      <c r="AE401" s="9" t="s">
        <v>128</v>
      </c>
      <c r="AF401" s="3" t="s">
        <v>2008</v>
      </c>
      <c r="AG401" s="3"/>
      <c r="AH401" s="9"/>
      <c r="AI401" s="9"/>
      <c r="AJ401" s="34">
        <v>44530</v>
      </c>
      <c r="AK401" s="3">
        <f>45/1000</f>
        <v>4.4999999999999998E-2</v>
      </c>
    </row>
    <row r="402" spans="1:37" s="15" customFormat="1" ht="12">
      <c r="A402" s="3">
        <v>400</v>
      </c>
      <c r="B402" s="14" t="s">
        <v>2577</v>
      </c>
      <c r="C402" s="2" t="s">
        <v>1153</v>
      </c>
      <c r="D402" s="2" t="s">
        <v>2578</v>
      </c>
      <c r="E402" s="3" t="s">
        <v>4</v>
      </c>
      <c r="F402" s="10" t="s">
        <v>1154</v>
      </c>
      <c r="G402" s="2" t="s">
        <v>56</v>
      </c>
      <c r="H402" s="9" t="s">
        <v>108</v>
      </c>
      <c r="I402" s="9" t="s">
        <v>98</v>
      </c>
      <c r="J402" s="9" t="s">
        <v>929</v>
      </c>
      <c r="K402" s="9" t="s">
        <v>108</v>
      </c>
      <c r="L402" s="9" t="s">
        <v>108</v>
      </c>
      <c r="M402" s="9" t="s">
        <v>2456</v>
      </c>
      <c r="N402" s="9" t="s">
        <v>112</v>
      </c>
      <c r="O402" s="60">
        <v>40252</v>
      </c>
      <c r="P402" s="9">
        <v>5</v>
      </c>
      <c r="Q402" s="9">
        <v>10</v>
      </c>
      <c r="R402" s="9">
        <v>0</v>
      </c>
      <c r="S402" s="9">
        <v>50</v>
      </c>
      <c r="T402" s="9"/>
      <c r="U402" s="9">
        <v>1152</v>
      </c>
      <c r="V402" s="9"/>
      <c r="W402" s="73"/>
      <c r="X402" s="9">
        <v>196581.2</v>
      </c>
      <c r="Y402" s="40">
        <f t="shared" si="7"/>
        <v>186752.14</v>
      </c>
      <c r="Z402" s="40">
        <v>9829.06</v>
      </c>
      <c r="AA402" s="9" t="s">
        <v>196</v>
      </c>
      <c r="AB402" s="9" t="s">
        <v>114</v>
      </c>
      <c r="AC402" s="9" t="s">
        <v>119</v>
      </c>
      <c r="AD402" s="3" t="s">
        <v>116</v>
      </c>
      <c r="AE402" s="9" t="s">
        <v>128</v>
      </c>
      <c r="AF402" s="3" t="s">
        <v>2008</v>
      </c>
      <c r="AG402" s="3" t="s">
        <v>2536</v>
      </c>
      <c r="AH402" s="9"/>
      <c r="AI402" s="9"/>
      <c r="AJ402" s="34">
        <v>44530</v>
      </c>
      <c r="AK402" s="3">
        <f>2500/1000</f>
        <v>2.5</v>
      </c>
    </row>
    <row r="403" spans="1:37" s="15" customFormat="1" ht="12">
      <c r="A403" s="3">
        <v>401</v>
      </c>
      <c r="B403" s="14" t="s">
        <v>1155</v>
      </c>
      <c r="C403" s="2" t="s">
        <v>1156</v>
      </c>
      <c r="D403" s="12" t="s">
        <v>2579</v>
      </c>
      <c r="E403" s="3" t="s">
        <v>4</v>
      </c>
      <c r="F403" s="10" t="s">
        <v>1157</v>
      </c>
      <c r="G403" s="2" t="s">
        <v>56</v>
      </c>
      <c r="H403" s="9"/>
      <c r="I403" s="9"/>
      <c r="J403" s="9"/>
      <c r="K403" s="9"/>
      <c r="L403" s="9"/>
      <c r="M403" s="9" t="s">
        <v>2396</v>
      </c>
      <c r="N403" s="9" t="s">
        <v>112</v>
      </c>
      <c r="O403" s="60">
        <v>40534</v>
      </c>
      <c r="P403" s="9">
        <v>5</v>
      </c>
      <c r="Q403" s="9">
        <v>10</v>
      </c>
      <c r="R403" s="9">
        <v>0</v>
      </c>
      <c r="S403" s="9">
        <v>50</v>
      </c>
      <c r="T403" s="9"/>
      <c r="U403" s="9"/>
      <c r="V403" s="9"/>
      <c r="W403" s="73"/>
      <c r="X403" s="9">
        <v>28205.13</v>
      </c>
      <c r="Y403" s="40">
        <f t="shared" si="7"/>
        <v>26794.870000000003</v>
      </c>
      <c r="Z403" s="40">
        <v>1410.26</v>
      </c>
      <c r="AA403" s="9" t="s">
        <v>196</v>
      </c>
      <c r="AB403" s="9" t="s">
        <v>114</v>
      </c>
      <c r="AC403" s="9" t="s">
        <v>115</v>
      </c>
      <c r="AD403" s="3" t="s">
        <v>116</v>
      </c>
      <c r="AE403" s="9"/>
      <c r="AF403" s="3" t="s">
        <v>2008</v>
      </c>
      <c r="AG403" s="3" t="s">
        <v>2536</v>
      </c>
      <c r="AH403" s="9"/>
      <c r="AI403" s="9"/>
      <c r="AJ403" s="34">
        <v>44529</v>
      </c>
      <c r="AK403" s="3">
        <f>300/1000</f>
        <v>0.3</v>
      </c>
    </row>
    <row r="404" spans="1:37" s="15" customFormat="1" ht="12">
      <c r="A404" s="3">
        <v>402</v>
      </c>
      <c r="B404" s="1" t="s">
        <v>1158</v>
      </c>
      <c r="C404" s="2" t="s">
        <v>1159</v>
      </c>
      <c r="D404" s="2" t="s">
        <v>2580</v>
      </c>
      <c r="E404" s="3" t="s">
        <v>4</v>
      </c>
      <c r="F404" s="10" t="s">
        <v>1160</v>
      </c>
      <c r="G404" s="2" t="s">
        <v>56</v>
      </c>
      <c r="H404" s="9" t="s">
        <v>108</v>
      </c>
      <c r="I404" s="9" t="s">
        <v>98</v>
      </c>
      <c r="J404" s="9" t="s">
        <v>929</v>
      </c>
      <c r="K404" s="9" t="s">
        <v>110</v>
      </c>
      <c r="L404" s="9" t="s">
        <v>110</v>
      </c>
      <c r="M404" s="9" t="s">
        <v>2456</v>
      </c>
      <c r="N404" s="9" t="s">
        <v>112</v>
      </c>
      <c r="O404" s="60">
        <v>41195</v>
      </c>
      <c r="P404" s="9">
        <v>5</v>
      </c>
      <c r="Q404" s="9">
        <v>8</v>
      </c>
      <c r="R404" s="9">
        <v>0</v>
      </c>
      <c r="S404" s="9">
        <v>50</v>
      </c>
      <c r="T404" s="9"/>
      <c r="U404" s="9">
        <v>864</v>
      </c>
      <c r="V404" s="9"/>
      <c r="W404" s="73"/>
      <c r="X404" s="9">
        <v>352890.84</v>
      </c>
      <c r="Y404" s="40">
        <f t="shared" si="7"/>
        <v>335246.30000000005</v>
      </c>
      <c r="Z404" s="40">
        <v>17644.54</v>
      </c>
      <c r="AA404" s="9" t="s">
        <v>127</v>
      </c>
      <c r="AB404" s="9" t="s">
        <v>114</v>
      </c>
      <c r="AC404" s="9" t="s">
        <v>115</v>
      </c>
      <c r="AD404" s="3" t="s">
        <v>116</v>
      </c>
      <c r="AE404" s="9"/>
      <c r="AF404" s="3" t="s">
        <v>2008</v>
      </c>
      <c r="AG404" s="3" t="s">
        <v>2581</v>
      </c>
      <c r="AH404" s="9"/>
      <c r="AI404" s="9"/>
      <c r="AJ404" s="34">
        <v>44554</v>
      </c>
      <c r="AK404" s="3"/>
    </row>
    <row r="405" spans="1:37" s="15" customFormat="1" ht="12">
      <c r="A405" s="3">
        <v>403</v>
      </c>
      <c r="B405" s="1" t="s">
        <v>1161</v>
      </c>
      <c r="C405" s="2" t="s">
        <v>1162</v>
      </c>
      <c r="D405" s="4">
        <v>392080012</v>
      </c>
      <c r="E405" s="3" t="s">
        <v>4</v>
      </c>
      <c r="F405" s="10" t="s">
        <v>1163</v>
      </c>
      <c r="G405" s="2" t="s">
        <v>56</v>
      </c>
      <c r="H405" s="9" t="s">
        <v>108</v>
      </c>
      <c r="I405" s="9" t="s">
        <v>98</v>
      </c>
      <c r="J405" s="9" t="s">
        <v>929</v>
      </c>
      <c r="K405" s="9" t="s">
        <v>110</v>
      </c>
      <c r="L405" s="9" t="s">
        <v>108</v>
      </c>
      <c r="M405" s="9" t="s">
        <v>2456</v>
      </c>
      <c r="N405" s="9" t="s">
        <v>112</v>
      </c>
      <c r="O405" s="60">
        <v>38958</v>
      </c>
      <c r="P405" s="9">
        <v>5</v>
      </c>
      <c r="Q405" s="9">
        <v>14</v>
      </c>
      <c r="R405" s="9">
        <v>0</v>
      </c>
      <c r="S405" s="9">
        <v>50</v>
      </c>
      <c r="T405" s="9"/>
      <c r="U405" s="9" t="s">
        <v>130</v>
      </c>
      <c r="V405" s="9"/>
      <c r="W405" s="73"/>
      <c r="X405" s="9">
        <v>26728.04</v>
      </c>
      <c r="Y405" s="40">
        <f t="shared" si="7"/>
        <v>25391.64</v>
      </c>
      <c r="Z405" s="40">
        <v>1336.4</v>
      </c>
      <c r="AA405" s="9" t="s">
        <v>127</v>
      </c>
      <c r="AB405" s="9" t="s">
        <v>114</v>
      </c>
      <c r="AC405" s="9" t="s">
        <v>119</v>
      </c>
      <c r="AD405" s="3" t="s">
        <v>116</v>
      </c>
      <c r="AE405" s="9" t="s">
        <v>128</v>
      </c>
      <c r="AF405" s="3" t="s">
        <v>2008</v>
      </c>
      <c r="AG405" s="3"/>
      <c r="AH405" s="9" t="s">
        <v>2574</v>
      </c>
      <c r="AI405" s="9" t="s">
        <v>585</v>
      </c>
      <c r="AJ405" s="34">
        <v>44520</v>
      </c>
      <c r="AK405" s="3"/>
    </row>
    <row r="406" spans="1:37" s="15" customFormat="1" ht="12">
      <c r="A406" s="3">
        <v>404</v>
      </c>
      <c r="B406" s="1" t="s">
        <v>2582</v>
      </c>
      <c r="C406" s="2" t="s">
        <v>1164</v>
      </c>
      <c r="D406" s="2">
        <v>392120021</v>
      </c>
      <c r="E406" s="3" t="s">
        <v>4</v>
      </c>
      <c r="F406" s="10" t="s">
        <v>1165</v>
      </c>
      <c r="G406" s="2" t="s">
        <v>56</v>
      </c>
      <c r="H406" s="9" t="s">
        <v>108</v>
      </c>
      <c r="I406" s="9" t="s">
        <v>98</v>
      </c>
      <c r="J406" s="9" t="s">
        <v>929</v>
      </c>
      <c r="K406" s="9" t="s">
        <v>110</v>
      </c>
      <c r="L406" s="9" t="s">
        <v>108</v>
      </c>
      <c r="M406" s="9" t="s">
        <v>2456</v>
      </c>
      <c r="N406" s="9" t="s">
        <v>112</v>
      </c>
      <c r="O406" s="60">
        <v>39461</v>
      </c>
      <c r="P406" s="9">
        <v>5</v>
      </c>
      <c r="Q406" s="9">
        <v>12</v>
      </c>
      <c r="R406" s="9">
        <v>0</v>
      </c>
      <c r="S406" s="9">
        <v>50</v>
      </c>
      <c r="T406" s="9"/>
      <c r="U406" s="9">
        <v>4874</v>
      </c>
      <c r="V406" s="9"/>
      <c r="W406" s="73"/>
      <c r="X406" s="9">
        <v>20028.68</v>
      </c>
      <c r="Y406" s="40">
        <f t="shared" si="7"/>
        <v>19027.25</v>
      </c>
      <c r="Z406" s="40">
        <v>1001.43</v>
      </c>
      <c r="AA406" s="9" t="s">
        <v>127</v>
      </c>
      <c r="AB406" s="9" t="s">
        <v>114</v>
      </c>
      <c r="AC406" s="9" t="s">
        <v>119</v>
      </c>
      <c r="AD406" s="3" t="s">
        <v>116</v>
      </c>
      <c r="AE406" s="9" t="s">
        <v>128</v>
      </c>
      <c r="AF406" s="3" t="s">
        <v>2008</v>
      </c>
      <c r="AG406" s="3"/>
      <c r="AH406" s="9"/>
      <c r="AI406" s="9"/>
      <c r="AJ406" s="34">
        <v>44537</v>
      </c>
      <c r="AK406" s="3"/>
    </row>
    <row r="407" spans="1:37" s="15" customFormat="1" ht="12">
      <c r="A407" s="3">
        <v>405</v>
      </c>
      <c r="B407" s="14" t="s">
        <v>1166</v>
      </c>
      <c r="C407" s="2" t="s">
        <v>1167</v>
      </c>
      <c r="D407" s="12" t="s">
        <v>2583</v>
      </c>
      <c r="E407" s="3" t="s">
        <v>2043</v>
      </c>
      <c r="F407" s="10" t="s">
        <v>1168</v>
      </c>
      <c r="G407" s="4" t="s">
        <v>56</v>
      </c>
      <c r="H407" s="9" t="s">
        <v>108</v>
      </c>
      <c r="I407" s="9" t="s">
        <v>457</v>
      </c>
      <c r="J407" s="9" t="s">
        <v>130</v>
      </c>
      <c r="K407" s="9" t="s">
        <v>110</v>
      </c>
      <c r="L407" s="9" t="s">
        <v>108</v>
      </c>
      <c r="M407" s="9" t="s">
        <v>2396</v>
      </c>
      <c r="N407" s="9" t="s">
        <v>112</v>
      </c>
      <c r="O407" s="60">
        <v>38353</v>
      </c>
      <c r="P407" s="9">
        <v>5</v>
      </c>
      <c r="Q407" s="9">
        <v>15</v>
      </c>
      <c r="R407" s="9">
        <v>0</v>
      </c>
      <c r="S407" s="9">
        <v>50</v>
      </c>
      <c r="T407" s="9"/>
      <c r="U407" s="9">
        <v>5760</v>
      </c>
      <c r="V407" s="9"/>
      <c r="W407" s="73"/>
      <c r="X407" s="9">
        <v>30000</v>
      </c>
      <c r="Y407" s="40">
        <f t="shared" si="7"/>
        <v>28500</v>
      </c>
      <c r="Z407" s="40">
        <v>1500</v>
      </c>
      <c r="AA407" s="9" t="s">
        <v>969</v>
      </c>
      <c r="AB407" s="9" t="s">
        <v>114</v>
      </c>
      <c r="AC407" s="9" t="s">
        <v>119</v>
      </c>
      <c r="AD407" s="3" t="s">
        <v>116</v>
      </c>
      <c r="AE407" s="9" t="s">
        <v>128</v>
      </c>
      <c r="AF407" s="3" t="s">
        <v>2008</v>
      </c>
      <c r="AG407" s="3"/>
      <c r="AH407" s="9"/>
      <c r="AI407" s="9"/>
      <c r="AJ407" s="34">
        <v>44515</v>
      </c>
      <c r="AK407" s="3"/>
    </row>
    <row r="408" spans="1:37" s="15" customFormat="1" ht="31.5" customHeight="1">
      <c r="A408" s="3">
        <v>406</v>
      </c>
      <c r="B408" s="1" t="s">
        <v>1169</v>
      </c>
      <c r="C408" s="2" t="s">
        <v>1170</v>
      </c>
      <c r="D408" s="13" t="s">
        <v>2584</v>
      </c>
      <c r="E408" s="3" t="s">
        <v>4</v>
      </c>
      <c r="F408" s="10" t="s">
        <v>1171</v>
      </c>
      <c r="G408" s="2" t="s">
        <v>1172</v>
      </c>
      <c r="H408" s="9"/>
      <c r="I408" s="9"/>
      <c r="J408" s="9"/>
      <c r="K408" s="9"/>
      <c r="L408" s="9"/>
      <c r="M408" s="9" t="s">
        <v>2396</v>
      </c>
      <c r="N408" s="9" t="s">
        <v>811</v>
      </c>
      <c r="O408" s="60">
        <v>41391</v>
      </c>
      <c r="P408" s="9">
        <v>5</v>
      </c>
      <c r="Q408" s="9">
        <v>7</v>
      </c>
      <c r="R408" s="9">
        <v>0</v>
      </c>
      <c r="S408" s="9">
        <v>50</v>
      </c>
      <c r="T408" s="9"/>
      <c r="U408" s="9"/>
      <c r="V408" s="9"/>
      <c r="W408" s="73"/>
      <c r="X408" s="9">
        <v>125641.03</v>
      </c>
      <c r="Y408" s="40">
        <f t="shared" si="7"/>
        <v>119358.98</v>
      </c>
      <c r="Z408" s="40">
        <v>6282.05</v>
      </c>
      <c r="AA408" s="9" t="s">
        <v>118</v>
      </c>
      <c r="AB408" s="9" t="s">
        <v>114</v>
      </c>
      <c r="AC408" s="9" t="s">
        <v>290</v>
      </c>
      <c r="AD408" s="3" t="s">
        <v>116</v>
      </c>
      <c r="AE408" s="9" t="s">
        <v>128</v>
      </c>
      <c r="AF408" s="3" t="s">
        <v>2008</v>
      </c>
      <c r="AG408" s="3" t="s">
        <v>2585</v>
      </c>
      <c r="AH408" s="9"/>
      <c r="AI408" s="9"/>
      <c r="AJ408" s="34">
        <v>44554</v>
      </c>
      <c r="AK408" s="3">
        <f>3058/1000</f>
        <v>3.0579999999999998</v>
      </c>
    </row>
    <row r="409" spans="1:37" s="15" customFormat="1" ht="12">
      <c r="A409" s="3">
        <v>407</v>
      </c>
      <c r="B409" s="1" t="s">
        <v>1173</v>
      </c>
      <c r="C409" s="2" t="s">
        <v>1174</v>
      </c>
      <c r="D409" s="4" t="s">
        <v>2586</v>
      </c>
      <c r="E409" s="3" t="s">
        <v>4</v>
      </c>
      <c r="F409" s="10" t="s">
        <v>1175</v>
      </c>
      <c r="G409" s="2" t="s">
        <v>1176</v>
      </c>
      <c r="H409" s="9"/>
      <c r="I409" s="9"/>
      <c r="J409" s="9"/>
      <c r="K409" s="9"/>
      <c r="L409" s="9"/>
      <c r="M409" s="9" t="s">
        <v>2396</v>
      </c>
      <c r="N409" s="9" t="s">
        <v>811</v>
      </c>
      <c r="O409" s="60">
        <v>41391</v>
      </c>
      <c r="P409" s="9">
        <v>5</v>
      </c>
      <c r="Q409" s="9">
        <v>7</v>
      </c>
      <c r="R409" s="9">
        <v>0</v>
      </c>
      <c r="S409" s="9">
        <v>50</v>
      </c>
      <c r="T409" s="9"/>
      <c r="U409" s="9"/>
      <c r="V409" s="9"/>
      <c r="W409" s="73"/>
      <c r="X409" s="9">
        <v>19230.77</v>
      </c>
      <c r="Y409" s="40">
        <f t="shared" si="7"/>
        <v>18269.23</v>
      </c>
      <c r="Z409" s="40">
        <v>961.54</v>
      </c>
      <c r="AA409" s="9" t="s">
        <v>118</v>
      </c>
      <c r="AB409" s="9" t="s">
        <v>114</v>
      </c>
      <c r="AC409" s="9" t="s">
        <v>290</v>
      </c>
      <c r="AD409" s="3" t="s">
        <v>116</v>
      </c>
      <c r="AE409" s="9" t="s">
        <v>128</v>
      </c>
      <c r="AF409" s="3" t="s">
        <v>2008</v>
      </c>
      <c r="AG409" s="3" t="s">
        <v>2585</v>
      </c>
      <c r="AH409" s="9"/>
      <c r="AI409" s="9"/>
      <c r="AJ409" s="34">
        <v>44530</v>
      </c>
      <c r="AK409" s="3"/>
    </row>
    <row r="410" spans="1:37" s="15" customFormat="1" ht="12">
      <c r="A410" s="3">
        <v>408</v>
      </c>
      <c r="B410" s="1" t="s">
        <v>1177</v>
      </c>
      <c r="C410" s="2" t="s">
        <v>1178</v>
      </c>
      <c r="D410" s="4" t="s">
        <v>2587</v>
      </c>
      <c r="E410" s="3" t="s">
        <v>4</v>
      </c>
      <c r="F410" s="10" t="s">
        <v>1179</v>
      </c>
      <c r="G410" s="2" t="s">
        <v>1176</v>
      </c>
      <c r="H410" s="9"/>
      <c r="I410" s="9"/>
      <c r="J410" s="9"/>
      <c r="K410" s="9"/>
      <c r="L410" s="9"/>
      <c r="M410" s="9" t="s">
        <v>2396</v>
      </c>
      <c r="N410" s="9" t="s">
        <v>811</v>
      </c>
      <c r="O410" s="60">
        <v>41391</v>
      </c>
      <c r="P410" s="9">
        <v>5</v>
      </c>
      <c r="Q410" s="9">
        <v>7</v>
      </c>
      <c r="R410" s="9">
        <v>0</v>
      </c>
      <c r="S410" s="9">
        <v>50</v>
      </c>
      <c r="T410" s="9"/>
      <c r="U410" s="9"/>
      <c r="V410" s="9"/>
      <c r="W410" s="73"/>
      <c r="X410" s="9">
        <v>15042.74</v>
      </c>
      <c r="Y410" s="40">
        <f t="shared" si="7"/>
        <v>14290.6</v>
      </c>
      <c r="Z410" s="40">
        <v>752.14</v>
      </c>
      <c r="AA410" s="9" t="s">
        <v>118</v>
      </c>
      <c r="AB410" s="9" t="s">
        <v>114</v>
      </c>
      <c r="AC410" s="9" t="s">
        <v>290</v>
      </c>
      <c r="AD410" s="3" t="s">
        <v>116</v>
      </c>
      <c r="AE410" s="9" t="s">
        <v>128</v>
      </c>
      <c r="AF410" s="3" t="s">
        <v>2008</v>
      </c>
      <c r="AG410" s="3" t="s">
        <v>2585</v>
      </c>
      <c r="AH410" s="9"/>
      <c r="AI410" s="9"/>
      <c r="AJ410" s="34">
        <v>44536</v>
      </c>
      <c r="AK410" s="3">
        <f>237/1000</f>
        <v>0.23699999999999999</v>
      </c>
    </row>
    <row r="411" spans="1:37" s="15" customFormat="1" ht="30" customHeight="1">
      <c r="A411" s="3">
        <v>409</v>
      </c>
      <c r="B411" s="1" t="s">
        <v>1180</v>
      </c>
      <c r="C411" s="2" t="s">
        <v>1181</v>
      </c>
      <c r="D411" s="13" t="s">
        <v>2588</v>
      </c>
      <c r="E411" s="3" t="s">
        <v>4</v>
      </c>
      <c r="F411" s="10" t="s">
        <v>1182</v>
      </c>
      <c r="G411" s="2" t="s">
        <v>1176</v>
      </c>
      <c r="H411" s="9"/>
      <c r="I411" s="9"/>
      <c r="J411" s="9"/>
      <c r="K411" s="9"/>
      <c r="L411" s="9"/>
      <c r="M411" s="9" t="s">
        <v>2396</v>
      </c>
      <c r="N411" s="9" t="s">
        <v>811</v>
      </c>
      <c r="O411" s="60">
        <v>41391</v>
      </c>
      <c r="P411" s="9">
        <v>5</v>
      </c>
      <c r="Q411" s="9">
        <v>7</v>
      </c>
      <c r="R411" s="9">
        <v>0</v>
      </c>
      <c r="S411" s="9">
        <v>50</v>
      </c>
      <c r="T411" s="9"/>
      <c r="U411" s="9"/>
      <c r="V411" s="9"/>
      <c r="W411" s="73"/>
      <c r="X411" s="9">
        <v>142307.69</v>
      </c>
      <c r="Y411" s="40">
        <f t="shared" si="7"/>
        <v>135192.31</v>
      </c>
      <c r="Z411" s="40">
        <v>7115.38</v>
      </c>
      <c r="AA411" s="9" t="s">
        <v>118</v>
      </c>
      <c r="AB411" s="9" t="s">
        <v>114</v>
      </c>
      <c r="AC411" s="9" t="s">
        <v>290</v>
      </c>
      <c r="AD411" s="3" t="s">
        <v>116</v>
      </c>
      <c r="AE411" s="9" t="s">
        <v>128</v>
      </c>
      <c r="AF411" s="3" t="s">
        <v>2008</v>
      </c>
      <c r="AG411" s="3" t="s">
        <v>2585</v>
      </c>
      <c r="AH411" s="9"/>
      <c r="AI411" s="9"/>
      <c r="AJ411" s="34">
        <v>44565</v>
      </c>
      <c r="AK411" s="3">
        <f>3118/1000</f>
        <v>3.1179999999999999</v>
      </c>
    </row>
    <row r="412" spans="1:37" s="15" customFormat="1" ht="12">
      <c r="A412" s="3">
        <v>410</v>
      </c>
      <c r="B412" s="1" t="s">
        <v>2589</v>
      </c>
      <c r="C412" s="2" t="s">
        <v>1183</v>
      </c>
      <c r="D412" s="4" t="s">
        <v>1184</v>
      </c>
      <c r="E412" s="3" t="s">
        <v>4</v>
      </c>
      <c r="F412" s="10" t="s">
        <v>1185</v>
      </c>
      <c r="G412" s="2" t="s">
        <v>1176</v>
      </c>
      <c r="H412" s="9"/>
      <c r="I412" s="9"/>
      <c r="J412" s="9"/>
      <c r="K412" s="9"/>
      <c r="L412" s="9"/>
      <c r="M412" s="9" t="s">
        <v>2396</v>
      </c>
      <c r="N412" s="9" t="s">
        <v>811</v>
      </c>
      <c r="O412" s="60">
        <v>41391</v>
      </c>
      <c r="P412" s="9">
        <v>5</v>
      </c>
      <c r="Q412" s="9">
        <v>7</v>
      </c>
      <c r="R412" s="9">
        <v>0</v>
      </c>
      <c r="S412" s="9">
        <v>50</v>
      </c>
      <c r="T412" s="9"/>
      <c r="U412" s="9"/>
      <c r="V412" s="9"/>
      <c r="W412" s="73"/>
      <c r="X412" s="9">
        <v>20940.169999999998</v>
      </c>
      <c r="Y412" s="40">
        <f t="shared" si="7"/>
        <v>19893.16</v>
      </c>
      <c r="Z412" s="40">
        <v>1047.01</v>
      </c>
      <c r="AA412" s="9" t="s">
        <v>118</v>
      </c>
      <c r="AB412" s="9" t="s">
        <v>114</v>
      </c>
      <c r="AC412" s="9" t="s">
        <v>290</v>
      </c>
      <c r="AD412" s="3" t="s">
        <v>116</v>
      </c>
      <c r="AE412" s="9" t="s">
        <v>128</v>
      </c>
      <c r="AF412" s="3" t="s">
        <v>2008</v>
      </c>
      <c r="AG412" s="3" t="s">
        <v>2585</v>
      </c>
      <c r="AH412" s="9"/>
      <c r="AI412" s="9"/>
      <c r="AJ412" s="34">
        <v>44537</v>
      </c>
      <c r="AK412" s="3"/>
    </row>
    <row r="413" spans="1:37" s="15" customFormat="1" ht="12">
      <c r="A413" s="3">
        <v>411</v>
      </c>
      <c r="B413" s="1" t="s">
        <v>1186</v>
      </c>
      <c r="C413" s="2" t="s">
        <v>1187</v>
      </c>
      <c r="D413" s="4" t="s">
        <v>2590</v>
      </c>
      <c r="E413" s="3" t="s">
        <v>4</v>
      </c>
      <c r="F413" s="10" t="s">
        <v>1188</v>
      </c>
      <c r="G413" s="2" t="s">
        <v>1176</v>
      </c>
      <c r="H413" s="9"/>
      <c r="I413" s="9"/>
      <c r="J413" s="9"/>
      <c r="K413" s="9"/>
      <c r="L413" s="9"/>
      <c r="M413" s="9" t="s">
        <v>2396</v>
      </c>
      <c r="N413" s="9" t="s">
        <v>811</v>
      </c>
      <c r="O413" s="60">
        <v>41391</v>
      </c>
      <c r="P413" s="9">
        <v>5</v>
      </c>
      <c r="Q413" s="9">
        <v>7</v>
      </c>
      <c r="R413" s="9">
        <v>0</v>
      </c>
      <c r="S413" s="9">
        <v>50</v>
      </c>
      <c r="T413" s="9"/>
      <c r="U413" s="9"/>
      <c r="V413" s="9"/>
      <c r="W413" s="73"/>
      <c r="X413" s="9">
        <v>7521.37</v>
      </c>
      <c r="Y413" s="40">
        <f t="shared" si="7"/>
        <v>7145.3</v>
      </c>
      <c r="Z413" s="40">
        <v>376.07</v>
      </c>
      <c r="AA413" s="9" t="s">
        <v>118</v>
      </c>
      <c r="AB413" s="9" t="s">
        <v>114</v>
      </c>
      <c r="AC413" s="9" t="s">
        <v>290</v>
      </c>
      <c r="AD413" s="3" t="s">
        <v>116</v>
      </c>
      <c r="AE413" s="9" t="s">
        <v>128</v>
      </c>
      <c r="AF413" s="3" t="s">
        <v>2008</v>
      </c>
      <c r="AG413" s="3" t="s">
        <v>2585</v>
      </c>
      <c r="AH413" s="9"/>
      <c r="AI413" s="9"/>
      <c r="AJ413" s="34">
        <v>44544</v>
      </c>
      <c r="AK413" s="3"/>
    </row>
    <row r="414" spans="1:37" s="15" customFormat="1" ht="12">
      <c r="A414" s="3">
        <v>412</v>
      </c>
      <c r="B414" s="1" t="s">
        <v>1189</v>
      </c>
      <c r="C414" s="2" t="s">
        <v>1190</v>
      </c>
      <c r="D414" s="4" t="s">
        <v>2591</v>
      </c>
      <c r="E414" s="3" t="s">
        <v>4</v>
      </c>
      <c r="F414" s="10" t="s">
        <v>1191</v>
      </c>
      <c r="G414" s="2" t="s">
        <v>1176</v>
      </c>
      <c r="H414" s="9"/>
      <c r="I414" s="9"/>
      <c r="J414" s="9"/>
      <c r="K414" s="9"/>
      <c r="L414" s="9"/>
      <c r="M414" s="9" t="s">
        <v>2396</v>
      </c>
      <c r="N414" s="9" t="s">
        <v>811</v>
      </c>
      <c r="O414" s="60">
        <v>41391</v>
      </c>
      <c r="P414" s="9">
        <v>5</v>
      </c>
      <c r="Q414" s="9">
        <v>7</v>
      </c>
      <c r="R414" s="9">
        <v>0</v>
      </c>
      <c r="S414" s="9">
        <v>50</v>
      </c>
      <c r="T414" s="9"/>
      <c r="U414" s="9"/>
      <c r="V414" s="9"/>
      <c r="W414" s="73"/>
      <c r="X414" s="9">
        <v>209401.71</v>
      </c>
      <c r="Y414" s="40">
        <f t="shared" si="7"/>
        <v>198931.62</v>
      </c>
      <c r="Z414" s="40">
        <v>10470.09</v>
      </c>
      <c r="AA414" s="9" t="s">
        <v>118</v>
      </c>
      <c r="AB414" s="9" t="s">
        <v>114</v>
      </c>
      <c r="AC414" s="9" t="s">
        <v>290</v>
      </c>
      <c r="AD414" s="3" t="s">
        <v>116</v>
      </c>
      <c r="AE414" s="9" t="s">
        <v>128</v>
      </c>
      <c r="AF414" s="3" t="s">
        <v>2008</v>
      </c>
      <c r="AG414" s="3" t="s">
        <v>2585</v>
      </c>
      <c r="AH414" s="9"/>
      <c r="AI414" s="9"/>
      <c r="AJ414" s="34">
        <v>44547</v>
      </c>
      <c r="AK414" s="3">
        <f>3165/1000</f>
        <v>3.165</v>
      </c>
    </row>
    <row r="415" spans="1:37" s="15" customFormat="1" ht="12">
      <c r="A415" s="3">
        <v>413</v>
      </c>
      <c r="B415" s="1" t="s">
        <v>1192</v>
      </c>
      <c r="C415" s="2" t="s">
        <v>1193</v>
      </c>
      <c r="D415" s="4" t="s">
        <v>2592</v>
      </c>
      <c r="E415" s="3" t="s">
        <v>4</v>
      </c>
      <c r="F415" s="10" t="s">
        <v>1194</v>
      </c>
      <c r="G415" s="2" t="s">
        <v>1176</v>
      </c>
      <c r="H415" s="9"/>
      <c r="I415" s="9"/>
      <c r="J415" s="9"/>
      <c r="K415" s="9"/>
      <c r="L415" s="9"/>
      <c r="M415" s="9" t="s">
        <v>2396</v>
      </c>
      <c r="N415" s="9" t="s">
        <v>811</v>
      </c>
      <c r="O415" s="60">
        <v>41391</v>
      </c>
      <c r="P415" s="9">
        <v>5</v>
      </c>
      <c r="Q415" s="9">
        <v>7</v>
      </c>
      <c r="R415" s="9">
        <v>0</v>
      </c>
      <c r="S415" s="9">
        <v>50</v>
      </c>
      <c r="T415" s="9"/>
      <c r="U415" s="9"/>
      <c r="V415" s="9"/>
      <c r="W415" s="73"/>
      <c r="X415" s="9">
        <v>92222.22</v>
      </c>
      <c r="Y415" s="40">
        <f t="shared" si="7"/>
        <v>87611.11</v>
      </c>
      <c r="Z415" s="40">
        <v>4611.1099999999997</v>
      </c>
      <c r="AA415" s="9" t="s">
        <v>118</v>
      </c>
      <c r="AB415" s="9" t="s">
        <v>114</v>
      </c>
      <c r="AC415" s="9" t="s">
        <v>290</v>
      </c>
      <c r="AD415" s="3" t="s">
        <v>116</v>
      </c>
      <c r="AE415" s="9" t="s">
        <v>128</v>
      </c>
      <c r="AF415" s="3" t="s">
        <v>2008</v>
      </c>
      <c r="AG415" s="3" t="s">
        <v>2585</v>
      </c>
      <c r="AH415" s="9"/>
      <c r="AI415" s="9"/>
      <c r="AJ415" s="34">
        <v>44547</v>
      </c>
      <c r="AK415" s="3"/>
    </row>
    <row r="416" spans="1:37" s="15" customFormat="1" ht="12">
      <c r="A416" s="3">
        <v>414</v>
      </c>
      <c r="B416" s="1" t="s">
        <v>2593</v>
      </c>
      <c r="C416" s="2" t="s">
        <v>1195</v>
      </c>
      <c r="D416" s="4" t="s">
        <v>2594</v>
      </c>
      <c r="E416" s="3" t="s">
        <v>4</v>
      </c>
      <c r="F416" s="10" t="s">
        <v>1196</v>
      </c>
      <c r="G416" s="2" t="s">
        <v>1176</v>
      </c>
      <c r="H416" s="9"/>
      <c r="I416" s="9"/>
      <c r="J416" s="9"/>
      <c r="K416" s="9"/>
      <c r="L416" s="9"/>
      <c r="M416" s="9" t="s">
        <v>2396</v>
      </c>
      <c r="N416" s="9" t="s">
        <v>811</v>
      </c>
      <c r="O416" s="60">
        <v>41391</v>
      </c>
      <c r="P416" s="9">
        <v>5</v>
      </c>
      <c r="Q416" s="9">
        <v>7</v>
      </c>
      <c r="R416" s="9">
        <v>0</v>
      </c>
      <c r="S416" s="9">
        <v>50</v>
      </c>
      <c r="T416" s="9"/>
      <c r="U416" s="9"/>
      <c r="V416" s="9"/>
      <c r="W416" s="73"/>
      <c r="X416" s="9">
        <v>19230.77</v>
      </c>
      <c r="Y416" s="40">
        <f t="shared" si="7"/>
        <v>18269.23</v>
      </c>
      <c r="Z416" s="40">
        <v>961.54</v>
      </c>
      <c r="AA416" s="9" t="s">
        <v>118</v>
      </c>
      <c r="AB416" s="9" t="s">
        <v>114</v>
      </c>
      <c r="AC416" s="9" t="s">
        <v>290</v>
      </c>
      <c r="AD416" s="3" t="s">
        <v>116</v>
      </c>
      <c r="AE416" s="9" t="s">
        <v>128</v>
      </c>
      <c r="AF416" s="3" t="s">
        <v>2008</v>
      </c>
      <c r="AG416" s="3" t="s">
        <v>2585</v>
      </c>
      <c r="AH416" s="9"/>
      <c r="AI416" s="9"/>
      <c r="AJ416" s="34">
        <v>44538</v>
      </c>
      <c r="AK416" s="3"/>
    </row>
    <row r="417" spans="1:37" s="15" customFormat="1" ht="12">
      <c r="A417" s="3">
        <v>415</v>
      </c>
      <c r="B417" s="1" t="s">
        <v>1197</v>
      </c>
      <c r="C417" s="2" t="s">
        <v>1198</v>
      </c>
      <c r="D417" s="4" t="s">
        <v>2595</v>
      </c>
      <c r="E417" s="3" t="s">
        <v>4</v>
      </c>
      <c r="F417" s="10" t="s">
        <v>1199</v>
      </c>
      <c r="G417" s="2" t="s">
        <v>1176</v>
      </c>
      <c r="H417" s="9"/>
      <c r="I417" s="9"/>
      <c r="J417" s="9"/>
      <c r="K417" s="9"/>
      <c r="L417" s="9"/>
      <c r="M417" s="9" t="s">
        <v>2396</v>
      </c>
      <c r="N417" s="9" t="s">
        <v>811</v>
      </c>
      <c r="O417" s="60">
        <v>41391</v>
      </c>
      <c r="P417" s="9">
        <v>5</v>
      </c>
      <c r="Q417" s="9">
        <v>7</v>
      </c>
      <c r="R417" s="9">
        <v>0</v>
      </c>
      <c r="S417" s="9">
        <v>50</v>
      </c>
      <c r="T417" s="9"/>
      <c r="U417" s="9"/>
      <c r="V417" s="9"/>
      <c r="W417" s="73"/>
      <c r="X417" s="9">
        <v>12564.1</v>
      </c>
      <c r="Y417" s="40">
        <f t="shared" si="7"/>
        <v>11935.89</v>
      </c>
      <c r="Z417" s="40">
        <v>628.21</v>
      </c>
      <c r="AA417" s="9" t="s">
        <v>118</v>
      </c>
      <c r="AB417" s="9" t="s">
        <v>114</v>
      </c>
      <c r="AC417" s="9" t="s">
        <v>290</v>
      </c>
      <c r="AD417" s="3" t="s">
        <v>116</v>
      </c>
      <c r="AE417" s="9" t="s">
        <v>128</v>
      </c>
      <c r="AF417" s="3" t="s">
        <v>2008</v>
      </c>
      <c r="AG417" s="3" t="s">
        <v>2585</v>
      </c>
      <c r="AH417" s="9"/>
      <c r="AI417" s="9"/>
      <c r="AJ417" s="34">
        <v>44543</v>
      </c>
      <c r="AK417" s="3"/>
    </row>
    <row r="418" spans="1:37" s="15" customFormat="1" ht="12">
      <c r="A418" s="3">
        <v>416</v>
      </c>
      <c r="B418" s="1" t="s">
        <v>1200</v>
      </c>
      <c r="C418" s="2" t="s">
        <v>1201</v>
      </c>
      <c r="D418" s="4" t="s">
        <v>2596</v>
      </c>
      <c r="E418" s="3" t="s">
        <v>4</v>
      </c>
      <c r="F418" s="10" t="s">
        <v>1202</v>
      </c>
      <c r="G418" s="2" t="s">
        <v>1176</v>
      </c>
      <c r="H418" s="9"/>
      <c r="I418" s="9"/>
      <c r="J418" s="9"/>
      <c r="K418" s="9"/>
      <c r="L418" s="9"/>
      <c r="M418" s="9" t="s">
        <v>2396</v>
      </c>
      <c r="N418" s="9" t="s">
        <v>811</v>
      </c>
      <c r="O418" s="60">
        <v>41391</v>
      </c>
      <c r="P418" s="9">
        <v>5</v>
      </c>
      <c r="Q418" s="9">
        <v>7</v>
      </c>
      <c r="R418" s="9">
        <v>0</v>
      </c>
      <c r="S418" s="9">
        <v>50</v>
      </c>
      <c r="T418" s="9"/>
      <c r="U418" s="9"/>
      <c r="V418" s="9"/>
      <c r="W418" s="73"/>
      <c r="X418" s="9">
        <v>8376.07</v>
      </c>
      <c r="Y418" s="40">
        <f t="shared" si="7"/>
        <v>7957.2699999999995</v>
      </c>
      <c r="Z418" s="40">
        <v>418.8</v>
      </c>
      <c r="AA418" s="9" t="s">
        <v>118</v>
      </c>
      <c r="AB418" s="9" t="s">
        <v>114</v>
      </c>
      <c r="AC418" s="9" t="s">
        <v>290</v>
      </c>
      <c r="AD418" s="3" t="s">
        <v>116</v>
      </c>
      <c r="AE418" s="9" t="s">
        <v>128</v>
      </c>
      <c r="AF418" s="3" t="s">
        <v>2008</v>
      </c>
      <c r="AG418" s="3" t="s">
        <v>2585</v>
      </c>
      <c r="AH418" s="9"/>
      <c r="AI418" s="9"/>
      <c r="AJ418" s="34">
        <v>44544</v>
      </c>
      <c r="AK418" s="3"/>
    </row>
    <row r="419" spans="1:37" s="15" customFormat="1" ht="48">
      <c r="A419" s="3">
        <v>417</v>
      </c>
      <c r="B419" s="1" t="s">
        <v>1203</v>
      </c>
      <c r="C419" s="2" t="s">
        <v>2597</v>
      </c>
      <c r="D419" s="13" t="s">
        <v>2598</v>
      </c>
      <c r="E419" s="3" t="s">
        <v>4</v>
      </c>
      <c r="F419" s="10" t="s">
        <v>1204</v>
      </c>
      <c r="G419" s="2" t="s">
        <v>1176</v>
      </c>
      <c r="H419" s="9"/>
      <c r="I419" s="9"/>
      <c r="J419" s="9"/>
      <c r="K419" s="9"/>
      <c r="L419" s="9"/>
      <c r="M419" s="9" t="s">
        <v>2396</v>
      </c>
      <c r="N419" s="9" t="s">
        <v>811</v>
      </c>
      <c r="O419" s="60">
        <v>41391</v>
      </c>
      <c r="P419" s="9">
        <v>5</v>
      </c>
      <c r="Q419" s="9">
        <v>7</v>
      </c>
      <c r="R419" s="9">
        <v>0</v>
      </c>
      <c r="S419" s="9">
        <v>50</v>
      </c>
      <c r="T419" s="9"/>
      <c r="U419" s="9"/>
      <c r="V419" s="9"/>
      <c r="W419" s="73"/>
      <c r="X419" s="9">
        <v>16666.669999999998</v>
      </c>
      <c r="Y419" s="40">
        <f t="shared" si="7"/>
        <v>15833.339999999998</v>
      </c>
      <c r="Z419" s="40">
        <v>833.33</v>
      </c>
      <c r="AA419" s="9" t="s">
        <v>118</v>
      </c>
      <c r="AB419" s="9" t="s">
        <v>114</v>
      </c>
      <c r="AC419" s="9" t="s">
        <v>290</v>
      </c>
      <c r="AD419" s="3" t="s">
        <v>116</v>
      </c>
      <c r="AE419" s="9" t="s">
        <v>128</v>
      </c>
      <c r="AF419" s="3" t="s">
        <v>2008</v>
      </c>
      <c r="AG419" s="3" t="s">
        <v>2585</v>
      </c>
      <c r="AH419" s="9"/>
      <c r="AI419" s="9"/>
      <c r="AJ419" s="34">
        <v>44530</v>
      </c>
      <c r="AK419" s="3">
        <f>184/1000</f>
        <v>0.184</v>
      </c>
    </row>
    <row r="420" spans="1:37" s="15" customFormat="1" ht="12">
      <c r="A420" s="3">
        <v>418</v>
      </c>
      <c r="B420" s="1" t="s">
        <v>1205</v>
      </c>
      <c r="C420" s="2" t="s">
        <v>1206</v>
      </c>
      <c r="D420" s="4" t="s">
        <v>1207</v>
      </c>
      <c r="E420" s="3" t="s">
        <v>4</v>
      </c>
      <c r="F420" s="10" t="s">
        <v>1208</v>
      </c>
      <c r="G420" s="2" t="s">
        <v>1176</v>
      </c>
      <c r="H420" s="9"/>
      <c r="I420" s="9"/>
      <c r="J420" s="9"/>
      <c r="K420" s="9"/>
      <c r="L420" s="9"/>
      <c r="M420" s="9" t="s">
        <v>111</v>
      </c>
      <c r="N420" s="9" t="s">
        <v>811</v>
      </c>
      <c r="O420" s="60">
        <v>41391</v>
      </c>
      <c r="P420" s="9">
        <v>5</v>
      </c>
      <c r="Q420" s="9">
        <v>7</v>
      </c>
      <c r="R420" s="9">
        <v>0</v>
      </c>
      <c r="S420" s="9">
        <v>50</v>
      </c>
      <c r="T420" s="9"/>
      <c r="U420" s="9"/>
      <c r="V420" s="9"/>
      <c r="W420" s="73"/>
      <c r="X420" s="9">
        <v>23504.27</v>
      </c>
      <c r="Y420" s="40">
        <f t="shared" si="7"/>
        <v>22329.06</v>
      </c>
      <c r="Z420" s="40">
        <v>1175.21</v>
      </c>
      <c r="AA420" s="9" t="s">
        <v>118</v>
      </c>
      <c r="AB420" s="9" t="s">
        <v>114</v>
      </c>
      <c r="AC420" s="9" t="s">
        <v>290</v>
      </c>
      <c r="AD420" s="3" t="s">
        <v>116</v>
      </c>
      <c r="AE420" s="9" t="s">
        <v>128</v>
      </c>
      <c r="AF420" s="3" t="s">
        <v>2008</v>
      </c>
      <c r="AG420" s="3" t="s">
        <v>2585</v>
      </c>
      <c r="AH420" s="9"/>
      <c r="AI420" s="9"/>
      <c r="AJ420" s="34">
        <v>44530</v>
      </c>
      <c r="AK420" s="3"/>
    </row>
    <row r="421" spans="1:37" s="15" customFormat="1" ht="12">
      <c r="A421" s="3">
        <v>419</v>
      </c>
      <c r="B421" s="1" t="s">
        <v>1209</v>
      </c>
      <c r="C421" s="2" t="s">
        <v>1210</v>
      </c>
      <c r="D421" s="4" t="s">
        <v>2599</v>
      </c>
      <c r="E421" s="3" t="s">
        <v>4</v>
      </c>
      <c r="F421" s="10" t="s">
        <v>1211</v>
      </c>
      <c r="G421" s="2" t="s">
        <v>1176</v>
      </c>
      <c r="H421" s="9"/>
      <c r="I421" s="9"/>
      <c r="J421" s="9"/>
      <c r="K421" s="9"/>
      <c r="L421" s="9"/>
      <c r="M421" s="9" t="s">
        <v>2396</v>
      </c>
      <c r="N421" s="9" t="s">
        <v>811</v>
      </c>
      <c r="O421" s="60">
        <v>41391</v>
      </c>
      <c r="P421" s="9">
        <v>5</v>
      </c>
      <c r="Q421" s="9">
        <v>7</v>
      </c>
      <c r="R421" s="9">
        <v>0</v>
      </c>
      <c r="S421" s="9">
        <v>50</v>
      </c>
      <c r="T421" s="9"/>
      <c r="U421" s="9"/>
      <c r="V421" s="9"/>
      <c r="W421" s="73"/>
      <c r="X421" s="9">
        <v>408547.01</v>
      </c>
      <c r="Y421" s="40">
        <f t="shared" si="7"/>
        <v>388119.66000000003</v>
      </c>
      <c r="Z421" s="40">
        <v>20427.349999999999</v>
      </c>
      <c r="AA421" s="9" t="s">
        <v>118</v>
      </c>
      <c r="AB421" s="9" t="s">
        <v>114</v>
      </c>
      <c r="AC421" s="9" t="s">
        <v>290</v>
      </c>
      <c r="AD421" s="3" t="s">
        <v>116</v>
      </c>
      <c r="AE421" s="9" t="s">
        <v>128</v>
      </c>
      <c r="AF421" s="3" t="s">
        <v>2008</v>
      </c>
      <c r="AG421" s="3" t="s">
        <v>2585</v>
      </c>
      <c r="AH421" s="9"/>
      <c r="AI421" s="9"/>
      <c r="AJ421" s="34">
        <v>44540</v>
      </c>
      <c r="AK421" s="3">
        <f>9073/1000</f>
        <v>9.0730000000000004</v>
      </c>
    </row>
    <row r="422" spans="1:37" s="15" customFormat="1" ht="12">
      <c r="A422" s="3">
        <v>420</v>
      </c>
      <c r="B422" s="1" t="s">
        <v>1212</v>
      </c>
      <c r="C422" s="2" t="s">
        <v>1213</v>
      </c>
      <c r="D422" s="4" t="s">
        <v>2600</v>
      </c>
      <c r="E422" s="3" t="s">
        <v>4</v>
      </c>
      <c r="F422" s="10" t="s">
        <v>1214</v>
      </c>
      <c r="G422" s="2" t="s">
        <v>1176</v>
      </c>
      <c r="H422" s="9"/>
      <c r="I422" s="9"/>
      <c r="J422" s="9"/>
      <c r="K422" s="9"/>
      <c r="L422" s="9"/>
      <c r="M422" s="9" t="s">
        <v>2396</v>
      </c>
      <c r="N422" s="9" t="s">
        <v>811</v>
      </c>
      <c r="O422" s="60">
        <v>41391</v>
      </c>
      <c r="P422" s="9">
        <v>5</v>
      </c>
      <c r="Q422" s="9">
        <v>7</v>
      </c>
      <c r="R422" s="9">
        <v>0</v>
      </c>
      <c r="S422" s="9">
        <v>50</v>
      </c>
      <c r="T422" s="9"/>
      <c r="U422" s="9"/>
      <c r="V422" s="9"/>
      <c r="W422" s="73"/>
      <c r="X422" s="9">
        <v>376923.08</v>
      </c>
      <c r="Y422" s="40">
        <f t="shared" si="7"/>
        <v>358076.93</v>
      </c>
      <c r="Z422" s="40">
        <v>18846.150000000001</v>
      </c>
      <c r="AA422" s="9" t="s">
        <v>118</v>
      </c>
      <c r="AB422" s="9" t="s">
        <v>114</v>
      </c>
      <c r="AC422" s="9" t="s">
        <v>290</v>
      </c>
      <c r="AD422" s="3" t="s">
        <v>116</v>
      </c>
      <c r="AE422" s="9" t="s">
        <v>128</v>
      </c>
      <c r="AF422" s="3" t="s">
        <v>2008</v>
      </c>
      <c r="AG422" s="3" t="s">
        <v>2585</v>
      </c>
      <c r="AH422" s="9"/>
      <c r="AI422" s="9"/>
      <c r="AJ422" s="34">
        <v>44539</v>
      </c>
      <c r="AK422" s="3">
        <v>8.7940000000000005</v>
      </c>
    </row>
    <row r="423" spans="1:37" s="15" customFormat="1" ht="12">
      <c r="A423" s="3">
        <v>421</v>
      </c>
      <c r="B423" s="1" t="s">
        <v>1215</v>
      </c>
      <c r="C423" s="2" t="s">
        <v>1216</v>
      </c>
      <c r="D423" s="4" t="s">
        <v>2601</v>
      </c>
      <c r="E423" s="3" t="s">
        <v>4</v>
      </c>
      <c r="F423" s="10" t="s">
        <v>1217</v>
      </c>
      <c r="G423" s="2" t="s">
        <v>1176</v>
      </c>
      <c r="H423" s="9"/>
      <c r="I423" s="9"/>
      <c r="J423" s="9"/>
      <c r="K423" s="9"/>
      <c r="L423" s="9"/>
      <c r="M423" s="9" t="s">
        <v>2396</v>
      </c>
      <c r="N423" s="9" t="s">
        <v>811</v>
      </c>
      <c r="O423" s="60">
        <v>41391</v>
      </c>
      <c r="P423" s="9">
        <v>5</v>
      </c>
      <c r="Q423" s="9">
        <v>7</v>
      </c>
      <c r="R423" s="9">
        <v>0</v>
      </c>
      <c r="S423" s="9">
        <v>50</v>
      </c>
      <c r="T423" s="9"/>
      <c r="U423" s="9"/>
      <c r="V423" s="9"/>
      <c r="W423" s="73"/>
      <c r="X423" s="9">
        <v>35897.440000000002</v>
      </c>
      <c r="Y423" s="40">
        <f t="shared" si="7"/>
        <v>34102.57</v>
      </c>
      <c r="Z423" s="40">
        <v>1794.87</v>
      </c>
      <c r="AA423" s="9" t="s">
        <v>118</v>
      </c>
      <c r="AB423" s="9" t="s">
        <v>114</v>
      </c>
      <c r="AC423" s="9" t="s">
        <v>290</v>
      </c>
      <c r="AD423" s="3" t="s">
        <v>116</v>
      </c>
      <c r="AE423" s="9" t="s">
        <v>128</v>
      </c>
      <c r="AF423" s="3" t="s">
        <v>2008</v>
      </c>
      <c r="AG423" s="3" t="s">
        <v>2585</v>
      </c>
      <c r="AH423" s="9"/>
      <c r="AI423" s="9"/>
      <c r="AJ423" s="34">
        <v>44546</v>
      </c>
      <c r="AK423" s="3"/>
    </row>
    <row r="424" spans="1:37" s="15" customFormat="1" ht="12">
      <c r="A424" s="3">
        <v>422</v>
      </c>
      <c r="B424" s="1" t="s">
        <v>2602</v>
      </c>
      <c r="C424" s="2" t="s">
        <v>1218</v>
      </c>
      <c r="D424" s="4" t="s">
        <v>2603</v>
      </c>
      <c r="E424" s="3" t="s">
        <v>4</v>
      </c>
      <c r="F424" s="10" t="s">
        <v>1219</v>
      </c>
      <c r="G424" s="2" t="s">
        <v>1176</v>
      </c>
      <c r="H424" s="9"/>
      <c r="I424" s="9"/>
      <c r="J424" s="9"/>
      <c r="K424" s="9"/>
      <c r="L424" s="9"/>
      <c r="M424" s="9" t="s">
        <v>2396</v>
      </c>
      <c r="N424" s="9" t="s">
        <v>811</v>
      </c>
      <c r="O424" s="60">
        <v>41391</v>
      </c>
      <c r="P424" s="9">
        <v>5</v>
      </c>
      <c r="Q424" s="9">
        <v>7</v>
      </c>
      <c r="R424" s="9">
        <v>0</v>
      </c>
      <c r="S424" s="9">
        <v>50</v>
      </c>
      <c r="T424" s="9"/>
      <c r="U424" s="9"/>
      <c r="V424" s="9"/>
      <c r="W424" s="73"/>
      <c r="X424" s="9">
        <v>60341.88</v>
      </c>
      <c r="Y424" s="40">
        <f t="shared" si="7"/>
        <v>57324.789999999994</v>
      </c>
      <c r="Z424" s="40">
        <v>3017.09</v>
      </c>
      <c r="AA424" s="9" t="s">
        <v>118</v>
      </c>
      <c r="AB424" s="9" t="s">
        <v>114</v>
      </c>
      <c r="AC424" s="9" t="s">
        <v>290</v>
      </c>
      <c r="AD424" s="3" t="s">
        <v>116</v>
      </c>
      <c r="AE424" s="9" t="s">
        <v>128</v>
      </c>
      <c r="AF424" s="3" t="s">
        <v>2008</v>
      </c>
      <c r="AG424" s="3" t="s">
        <v>2585</v>
      </c>
      <c r="AH424" s="9"/>
      <c r="AI424" s="9"/>
      <c r="AJ424" s="34">
        <v>44509</v>
      </c>
      <c r="AK424" s="3">
        <f>478/1000</f>
        <v>0.47799999999999998</v>
      </c>
    </row>
    <row r="425" spans="1:37" s="15" customFormat="1" ht="12">
      <c r="A425" s="3">
        <v>423</v>
      </c>
      <c r="B425" s="1" t="s">
        <v>1220</v>
      </c>
      <c r="C425" s="2" t="s">
        <v>1221</v>
      </c>
      <c r="D425" s="4" t="s">
        <v>2604</v>
      </c>
      <c r="E425" s="3" t="s">
        <v>4</v>
      </c>
      <c r="F425" s="10" t="s">
        <v>1222</v>
      </c>
      <c r="G425" s="2" t="s">
        <v>1176</v>
      </c>
      <c r="H425" s="9"/>
      <c r="I425" s="9"/>
      <c r="J425" s="9"/>
      <c r="K425" s="9"/>
      <c r="L425" s="9"/>
      <c r="M425" s="9" t="s">
        <v>2396</v>
      </c>
      <c r="N425" s="9" t="s">
        <v>811</v>
      </c>
      <c r="O425" s="60">
        <v>41391</v>
      </c>
      <c r="P425" s="9">
        <v>5</v>
      </c>
      <c r="Q425" s="9">
        <v>7</v>
      </c>
      <c r="R425" s="9">
        <v>0</v>
      </c>
      <c r="S425" s="9">
        <v>50</v>
      </c>
      <c r="T425" s="9"/>
      <c r="U425" s="9"/>
      <c r="V425" s="9"/>
      <c r="W425" s="73"/>
      <c r="X425" s="9">
        <v>175726.5</v>
      </c>
      <c r="Y425" s="40">
        <f t="shared" si="7"/>
        <v>166940.17000000001</v>
      </c>
      <c r="Z425" s="40">
        <v>8786.33</v>
      </c>
      <c r="AA425" s="9" t="s">
        <v>118</v>
      </c>
      <c r="AB425" s="9" t="s">
        <v>114</v>
      </c>
      <c r="AC425" s="9" t="s">
        <v>290</v>
      </c>
      <c r="AD425" s="3" t="s">
        <v>116</v>
      </c>
      <c r="AE425" s="9" t="s">
        <v>128</v>
      </c>
      <c r="AF425" s="3" t="s">
        <v>2008</v>
      </c>
      <c r="AG425" s="3" t="s">
        <v>2585</v>
      </c>
      <c r="AH425" s="9"/>
      <c r="AI425" s="9"/>
      <c r="AJ425" s="34">
        <v>44560</v>
      </c>
      <c r="AK425" s="3">
        <f>4336/1000</f>
        <v>4.3360000000000003</v>
      </c>
    </row>
    <row r="426" spans="1:37" s="15" customFormat="1" ht="12">
      <c r="A426" s="3">
        <v>424</v>
      </c>
      <c r="B426" s="1" t="s">
        <v>1223</v>
      </c>
      <c r="C426" s="2" t="s">
        <v>1224</v>
      </c>
      <c r="D426" s="4" t="s">
        <v>2605</v>
      </c>
      <c r="E426" s="3" t="s">
        <v>4</v>
      </c>
      <c r="F426" s="10" t="s">
        <v>1225</v>
      </c>
      <c r="G426" s="2" t="s">
        <v>1176</v>
      </c>
      <c r="H426" s="9"/>
      <c r="I426" s="9"/>
      <c r="J426" s="9"/>
      <c r="K426" s="9"/>
      <c r="L426" s="9"/>
      <c r="M426" s="9" t="s">
        <v>2396</v>
      </c>
      <c r="N426" s="9" t="s">
        <v>811</v>
      </c>
      <c r="O426" s="60">
        <v>41391</v>
      </c>
      <c r="P426" s="9">
        <v>5</v>
      </c>
      <c r="Q426" s="9">
        <v>7</v>
      </c>
      <c r="R426" s="9">
        <v>0</v>
      </c>
      <c r="S426" s="9">
        <v>50</v>
      </c>
      <c r="T426" s="9"/>
      <c r="U426" s="9"/>
      <c r="V426" s="9"/>
      <c r="W426" s="73"/>
      <c r="X426" s="9">
        <v>75213.679999999993</v>
      </c>
      <c r="Y426" s="40">
        <f t="shared" si="7"/>
        <v>71453</v>
      </c>
      <c r="Z426" s="40">
        <v>3760.68</v>
      </c>
      <c r="AA426" s="9" t="s">
        <v>118</v>
      </c>
      <c r="AB426" s="9" t="s">
        <v>114</v>
      </c>
      <c r="AC426" s="9" t="s">
        <v>290</v>
      </c>
      <c r="AD426" s="3" t="s">
        <v>116</v>
      </c>
      <c r="AE426" s="9" t="s">
        <v>128</v>
      </c>
      <c r="AF426" s="3" t="s">
        <v>2008</v>
      </c>
      <c r="AG426" s="3" t="s">
        <v>2585</v>
      </c>
      <c r="AH426" s="9"/>
      <c r="AI426" s="9"/>
      <c r="AJ426" s="34">
        <v>44548</v>
      </c>
      <c r="AK426" s="3">
        <f>1737/1000</f>
        <v>1.7370000000000001</v>
      </c>
    </row>
    <row r="427" spans="1:37" s="15" customFormat="1" ht="12">
      <c r="A427" s="3">
        <v>425</v>
      </c>
      <c r="B427" s="1" t="s">
        <v>1226</v>
      </c>
      <c r="C427" s="2" t="s">
        <v>1227</v>
      </c>
      <c r="D427" s="4" t="s">
        <v>1228</v>
      </c>
      <c r="E427" s="3" t="s">
        <v>4</v>
      </c>
      <c r="F427" s="10" t="s">
        <v>1229</v>
      </c>
      <c r="G427" s="2" t="s">
        <v>1176</v>
      </c>
      <c r="H427" s="9"/>
      <c r="I427" s="9"/>
      <c r="J427" s="9"/>
      <c r="K427" s="9"/>
      <c r="L427" s="9"/>
      <c r="M427" s="9" t="s">
        <v>111</v>
      </c>
      <c r="N427" s="9" t="s">
        <v>811</v>
      </c>
      <c r="O427" s="60">
        <v>41391</v>
      </c>
      <c r="P427" s="9">
        <v>5</v>
      </c>
      <c r="Q427" s="9">
        <v>7</v>
      </c>
      <c r="R427" s="9">
        <v>0</v>
      </c>
      <c r="S427" s="9">
        <v>50</v>
      </c>
      <c r="T427" s="9"/>
      <c r="U427" s="9"/>
      <c r="V427" s="9"/>
      <c r="W427" s="73"/>
      <c r="X427" s="9">
        <v>38461.54</v>
      </c>
      <c r="Y427" s="40">
        <f t="shared" si="7"/>
        <v>36538.46</v>
      </c>
      <c r="Z427" s="40">
        <v>1923.08</v>
      </c>
      <c r="AA427" s="9" t="s">
        <v>118</v>
      </c>
      <c r="AB427" s="9" t="s">
        <v>114</v>
      </c>
      <c r="AC427" s="9" t="s">
        <v>290</v>
      </c>
      <c r="AD427" s="3" t="s">
        <v>116</v>
      </c>
      <c r="AE427" s="9" t="s">
        <v>128</v>
      </c>
      <c r="AF427" s="3" t="s">
        <v>2008</v>
      </c>
      <c r="AG427" s="3" t="s">
        <v>2585</v>
      </c>
      <c r="AH427" s="9"/>
      <c r="AI427" s="9"/>
      <c r="AJ427" s="34">
        <v>44538</v>
      </c>
      <c r="AK427" s="3"/>
    </row>
    <row r="428" spans="1:37" s="15" customFormat="1" ht="12">
      <c r="A428" s="3">
        <v>426</v>
      </c>
      <c r="B428" s="1" t="s">
        <v>1230</v>
      </c>
      <c r="C428" s="2" t="s">
        <v>2606</v>
      </c>
      <c r="D428" s="4" t="s">
        <v>2607</v>
      </c>
      <c r="E428" s="3" t="s">
        <v>4</v>
      </c>
      <c r="F428" s="10" t="s">
        <v>1231</v>
      </c>
      <c r="G428" s="2" t="s">
        <v>1176</v>
      </c>
      <c r="H428" s="9"/>
      <c r="I428" s="9"/>
      <c r="J428" s="9"/>
      <c r="K428" s="9"/>
      <c r="L428" s="9"/>
      <c r="M428" s="9" t="s">
        <v>2396</v>
      </c>
      <c r="N428" s="9" t="s">
        <v>811</v>
      </c>
      <c r="O428" s="60">
        <v>41391</v>
      </c>
      <c r="P428" s="9">
        <v>5</v>
      </c>
      <c r="Q428" s="9">
        <v>7</v>
      </c>
      <c r="R428" s="9">
        <v>0</v>
      </c>
      <c r="S428" s="9">
        <v>50</v>
      </c>
      <c r="T428" s="9"/>
      <c r="U428" s="9"/>
      <c r="V428" s="9"/>
      <c r="W428" s="73"/>
      <c r="X428" s="9">
        <v>38461.54</v>
      </c>
      <c r="Y428" s="40">
        <f t="shared" si="7"/>
        <v>36538.46</v>
      </c>
      <c r="Z428" s="40">
        <v>1923.08</v>
      </c>
      <c r="AA428" s="9" t="s">
        <v>118</v>
      </c>
      <c r="AB428" s="9" t="s">
        <v>114</v>
      </c>
      <c r="AC428" s="9" t="s">
        <v>290</v>
      </c>
      <c r="AD428" s="3" t="s">
        <v>116</v>
      </c>
      <c r="AE428" s="9" t="s">
        <v>128</v>
      </c>
      <c r="AF428" s="3" t="s">
        <v>2008</v>
      </c>
      <c r="AG428" s="3" t="s">
        <v>2585</v>
      </c>
      <c r="AH428" s="9"/>
      <c r="AI428" s="9"/>
      <c r="AJ428" s="34">
        <v>44537</v>
      </c>
      <c r="AK428" s="3">
        <v>0.86699999999999999</v>
      </c>
    </row>
    <row r="429" spans="1:37" s="15" customFormat="1" ht="12">
      <c r="A429" s="3">
        <v>427</v>
      </c>
      <c r="B429" s="20" t="s">
        <v>1232</v>
      </c>
      <c r="C429" s="2" t="s">
        <v>1233</v>
      </c>
      <c r="D429" s="4" t="s">
        <v>2608</v>
      </c>
      <c r="E429" s="3" t="s">
        <v>4</v>
      </c>
      <c r="F429" s="10" t="s">
        <v>1234</v>
      </c>
      <c r="G429" s="2" t="s">
        <v>1176</v>
      </c>
      <c r="H429" s="9"/>
      <c r="I429" s="9"/>
      <c r="J429" s="9"/>
      <c r="K429" s="9"/>
      <c r="L429" s="9"/>
      <c r="M429" s="9" t="s">
        <v>2396</v>
      </c>
      <c r="N429" s="9" t="s">
        <v>811</v>
      </c>
      <c r="O429" s="60">
        <v>41654</v>
      </c>
      <c r="P429" s="9">
        <v>5</v>
      </c>
      <c r="Q429" s="9">
        <v>6</v>
      </c>
      <c r="R429" s="9">
        <v>0</v>
      </c>
      <c r="S429" s="9">
        <v>80</v>
      </c>
      <c r="T429" s="9"/>
      <c r="U429" s="9"/>
      <c r="V429" s="9"/>
      <c r="W429" s="73"/>
      <c r="X429" s="9">
        <v>41025.64</v>
      </c>
      <c r="Y429" s="40">
        <f t="shared" si="7"/>
        <v>38974.36</v>
      </c>
      <c r="Z429" s="40">
        <v>2051.2800000000002</v>
      </c>
      <c r="AA429" s="9" t="s">
        <v>113</v>
      </c>
      <c r="AB429" s="9" t="s">
        <v>114</v>
      </c>
      <c r="AC429" s="9" t="s">
        <v>290</v>
      </c>
      <c r="AD429" s="3" t="s">
        <v>116</v>
      </c>
      <c r="AE429" s="9" t="s">
        <v>128</v>
      </c>
      <c r="AF429" s="3" t="s">
        <v>2008</v>
      </c>
      <c r="AG429" s="3" t="s">
        <v>2585</v>
      </c>
      <c r="AH429" s="9"/>
      <c r="AI429" s="9"/>
      <c r="AJ429" s="34">
        <v>44532</v>
      </c>
      <c r="AK429" s="3"/>
    </row>
    <row r="430" spans="1:37" s="15" customFormat="1" ht="12">
      <c r="A430" s="3">
        <v>428</v>
      </c>
      <c r="B430" s="2" t="s">
        <v>1235</v>
      </c>
      <c r="C430" s="2" t="s">
        <v>1236</v>
      </c>
      <c r="D430" s="4" t="s">
        <v>1237</v>
      </c>
      <c r="E430" s="3" t="s">
        <v>4</v>
      </c>
      <c r="F430" s="10" t="s">
        <v>2609</v>
      </c>
      <c r="G430" s="9" t="s">
        <v>56</v>
      </c>
      <c r="H430" s="9"/>
      <c r="I430" s="9"/>
      <c r="J430" s="9"/>
      <c r="K430" s="9"/>
      <c r="L430" s="9"/>
      <c r="M430" s="9" t="s">
        <v>2610</v>
      </c>
      <c r="N430" s="9" t="s">
        <v>811</v>
      </c>
      <c r="O430" s="60" t="s">
        <v>1238</v>
      </c>
      <c r="P430" s="9">
        <v>5</v>
      </c>
      <c r="Q430" s="9">
        <v>15</v>
      </c>
      <c r="R430" s="9">
        <v>0</v>
      </c>
      <c r="S430" s="9">
        <v>50</v>
      </c>
      <c r="T430" s="9"/>
      <c r="U430" s="9"/>
      <c r="V430" s="9"/>
      <c r="W430" s="73"/>
      <c r="X430" s="9">
        <v>50000</v>
      </c>
      <c r="Y430" s="40">
        <f t="shared" si="7"/>
        <v>47500</v>
      </c>
      <c r="Z430" s="40">
        <v>2500</v>
      </c>
      <c r="AA430" s="9" t="s">
        <v>969</v>
      </c>
      <c r="AB430" s="9" t="s">
        <v>114</v>
      </c>
      <c r="AC430" s="9" t="s">
        <v>119</v>
      </c>
      <c r="AD430" s="3" t="s">
        <v>116</v>
      </c>
      <c r="AE430" s="9" t="s">
        <v>128</v>
      </c>
      <c r="AF430" s="3" t="s">
        <v>2008</v>
      </c>
      <c r="AG430" s="3" t="s">
        <v>2457</v>
      </c>
      <c r="AH430" s="9"/>
      <c r="AI430" s="9"/>
      <c r="AJ430" s="34">
        <v>44538</v>
      </c>
      <c r="AK430" s="3"/>
    </row>
    <row r="431" spans="1:37" s="15" customFormat="1" ht="12">
      <c r="A431" s="3">
        <v>429</v>
      </c>
      <c r="B431" s="1" t="s">
        <v>1239</v>
      </c>
      <c r="C431" s="2" t="s">
        <v>1240</v>
      </c>
      <c r="D431" s="4" t="s">
        <v>2611</v>
      </c>
      <c r="E431" s="3" t="s">
        <v>4</v>
      </c>
      <c r="F431" s="10" t="s">
        <v>1241</v>
      </c>
      <c r="G431" s="9" t="s">
        <v>56</v>
      </c>
      <c r="H431" s="9" t="str">
        <f>VLOOKUP(B431,[1]采购中心!$C$1:$I$65536,7,0)</f>
        <v>否</v>
      </c>
      <c r="I431" s="9" t="str">
        <f>VLOOKUP(B431,[1]采购中心!$C$1:$J$65536,8,0)</f>
        <v>国内营销</v>
      </c>
      <c r="J431" s="9" t="str">
        <f>VLOOKUP(B431,[1]采购中心!$C$1:$K$65536,9,0)</f>
        <v>胡江冯</v>
      </c>
      <c r="K431" s="9"/>
      <c r="L431" s="9"/>
      <c r="M431" s="9" t="s">
        <v>2487</v>
      </c>
      <c r="N431" s="9" t="s">
        <v>112</v>
      </c>
      <c r="O431" s="60">
        <v>39714</v>
      </c>
      <c r="P431" s="9">
        <v>5</v>
      </c>
      <c r="Q431" s="9">
        <v>12</v>
      </c>
      <c r="R431" s="9">
        <v>0</v>
      </c>
      <c r="S431" s="9">
        <v>50</v>
      </c>
      <c r="T431" s="9"/>
      <c r="U431" s="9"/>
      <c r="V431" s="9"/>
      <c r="W431" s="73"/>
      <c r="X431" s="9">
        <v>17948.72</v>
      </c>
      <c r="Y431" s="40">
        <f t="shared" si="7"/>
        <v>17051.280000000002</v>
      </c>
      <c r="Z431" s="40">
        <v>897.44</v>
      </c>
      <c r="AA431" s="9" t="s">
        <v>118</v>
      </c>
      <c r="AB431" s="9" t="s">
        <v>114</v>
      </c>
      <c r="AC431" s="9" t="s">
        <v>119</v>
      </c>
      <c r="AD431" s="3" t="s">
        <v>116</v>
      </c>
      <c r="AE431" s="9" t="s">
        <v>128</v>
      </c>
      <c r="AF431" s="3" t="s">
        <v>2008</v>
      </c>
      <c r="AG431" s="3" t="s">
        <v>2612</v>
      </c>
      <c r="AH431" s="9"/>
      <c r="AI431" s="9"/>
      <c r="AJ431" s="34">
        <v>44564</v>
      </c>
      <c r="AK431" s="3"/>
    </row>
    <row r="432" spans="1:37" s="15" customFormat="1" ht="12">
      <c r="A432" s="3">
        <v>430</v>
      </c>
      <c r="B432" s="1" t="s">
        <v>2613</v>
      </c>
      <c r="C432" s="13" t="s">
        <v>1242</v>
      </c>
      <c r="D432" s="4" t="s">
        <v>2614</v>
      </c>
      <c r="E432" s="3" t="s">
        <v>4</v>
      </c>
      <c r="F432" s="24" t="s">
        <v>1243</v>
      </c>
      <c r="G432" s="13" t="s">
        <v>56</v>
      </c>
      <c r="H432" s="9"/>
      <c r="I432" s="9"/>
      <c r="J432" s="9"/>
      <c r="K432" s="9"/>
      <c r="L432" s="9"/>
      <c r="M432" s="9" t="s">
        <v>2396</v>
      </c>
      <c r="N432" s="9" t="s">
        <v>112</v>
      </c>
      <c r="O432" s="60">
        <v>41348</v>
      </c>
      <c r="P432" s="9">
        <v>5</v>
      </c>
      <c r="Q432" s="9">
        <v>7</v>
      </c>
      <c r="R432" s="9">
        <v>0</v>
      </c>
      <c r="S432" s="9">
        <v>50</v>
      </c>
      <c r="T432" s="9"/>
      <c r="U432" s="9"/>
      <c r="V432" s="9"/>
      <c r="W432" s="73"/>
      <c r="X432" s="9">
        <v>49100.69</v>
      </c>
      <c r="Y432" s="40">
        <f t="shared" si="7"/>
        <v>45090.94</v>
      </c>
      <c r="Z432" s="40">
        <v>4009.75</v>
      </c>
      <c r="AA432" s="9" t="s">
        <v>252</v>
      </c>
      <c r="AB432" s="9" t="s">
        <v>114</v>
      </c>
      <c r="AC432" s="9" t="s">
        <v>290</v>
      </c>
      <c r="AD432" s="3" t="s">
        <v>116</v>
      </c>
      <c r="AE432" s="9" t="s">
        <v>128</v>
      </c>
      <c r="AF432" s="3" t="s">
        <v>2008</v>
      </c>
      <c r="AG432" s="3" t="s">
        <v>2447</v>
      </c>
      <c r="AH432" s="9"/>
      <c r="AI432" s="9"/>
      <c r="AJ432" s="34">
        <v>44530</v>
      </c>
      <c r="AK432" s="3"/>
    </row>
    <row r="433" spans="1:37" s="15" customFormat="1" ht="12">
      <c r="A433" s="3">
        <v>431</v>
      </c>
      <c r="B433" s="1" t="s">
        <v>2615</v>
      </c>
      <c r="C433" s="13" t="s">
        <v>2616</v>
      </c>
      <c r="D433" s="48" t="s">
        <v>2617</v>
      </c>
      <c r="E433" s="3" t="s">
        <v>4</v>
      </c>
      <c r="F433" s="24" t="s">
        <v>1244</v>
      </c>
      <c r="G433" s="13" t="s">
        <v>1245</v>
      </c>
      <c r="H433" s="9"/>
      <c r="I433" s="9"/>
      <c r="J433" s="9"/>
      <c r="K433" s="9"/>
      <c r="L433" s="9"/>
      <c r="M433" s="9" t="s">
        <v>2487</v>
      </c>
      <c r="N433" s="9" t="s">
        <v>112</v>
      </c>
      <c r="O433" s="60" t="s">
        <v>1246</v>
      </c>
      <c r="P433" s="9">
        <v>5</v>
      </c>
      <c r="Q433" s="9">
        <v>17</v>
      </c>
      <c r="R433" s="9">
        <v>0</v>
      </c>
      <c r="S433" s="9">
        <v>50</v>
      </c>
      <c r="T433" s="9"/>
      <c r="U433" s="9"/>
      <c r="V433" s="9"/>
      <c r="W433" s="73"/>
      <c r="X433" s="9">
        <v>25000</v>
      </c>
      <c r="Y433" s="40">
        <f t="shared" si="7"/>
        <v>23750</v>
      </c>
      <c r="Z433" s="40">
        <v>1250</v>
      </c>
      <c r="AA433" s="9" t="s">
        <v>817</v>
      </c>
      <c r="AB433" s="9" t="s">
        <v>114</v>
      </c>
      <c r="AC433" s="9" t="s">
        <v>119</v>
      </c>
      <c r="AD433" s="3" t="s">
        <v>116</v>
      </c>
      <c r="AE433" s="9" t="s">
        <v>128</v>
      </c>
      <c r="AF433" s="3" t="s">
        <v>2008</v>
      </c>
      <c r="AG433" s="3" t="s">
        <v>2618</v>
      </c>
      <c r="AH433" s="9"/>
      <c r="AI433" s="9"/>
      <c r="AJ433" s="34">
        <v>44569</v>
      </c>
      <c r="AK433" s="3"/>
    </row>
    <row r="434" spans="1:37" s="15" customFormat="1">
      <c r="A434" s="3">
        <v>432</v>
      </c>
      <c r="B434" s="30" t="s">
        <v>1247</v>
      </c>
      <c r="C434" s="2" t="s">
        <v>54</v>
      </c>
      <c r="D434" s="2" t="s">
        <v>2619</v>
      </c>
      <c r="E434" s="3" t="s">
        <v>4</v>
      </c>
      <c r="F434" s="10" t="s">
        <v>55</v>
      </c>
      <c r="G434" s="2" t="s">
        <v>56</v>
      </c>
      <c r="H434" s="9" t="s">
        <v>108</v>
      </c>
      <c r="I434" s="9" t="s">
        <v>98</v>
      </c>
      <c r="J434" s="9" t="s">
        <v>929</v>
      </c>
      <c r="K434" s="9" t="s">
        <v>130</v>
      </c>
      <c r="L434" s="9" t="s">
        <v>130</v>
      </c>
      <c r="M434" s="9" t="s">
        <v>2483</v>
      </c>
      <c r="N434" s="9" t="s">
        <v>112</v>
      </c>
      <c r="O434" s="60">
        <v>41022</v>
      </c>
      <c r="P434" s="9">
        <v>5</v>
      </c>
      <c r="Q434" s="9">
        <v>8</v>
      </c>
      <c r="R434" s="9">
        <v>0</v>
      </c>
      <c r="S434" s="9">
        <v>50</v>
      </c>
      <c r="T434" s="9"/>
      <c r="U434" s="9">
        <v>660</v>
      </c>
      <c r="V434" s="9"/>
      <c r="W434" s="73"/>
      <c r="X434" s="9">
        <v>146500</v>
      </c>
      <c r="Y434" s="40">
        <f t="shared" si="7"/>
        <v>139175</v>
      </c>
      <c r="Z434" s="40">
        <v>7325</v>
      </c>
      <c r="AA434" s="9" t="s">
        <v>817</v>
      </c>
      <c r="AB434" s="9" t="s">
        <v>114</v>
      </c>
      <c r="AC434" s="9" t="s">
        <v>115</v>
      </c>
      <c r="AD434" s="3" t="s">
        <v>116</v>
      </c>
      <c r="AE434" s="9" t="s">
        <v>254</v>
      </c>
      <c r="AF434" s="3" t="s">
        <v>2008</v>
      </c>
      <c r="AG434" s="3" t="s">
        <v>2618</v>
      </c>
      <c r="AH434" s="9"/>
      <c r="AI434" s="9"/>
      <c r="AJ434" s="35">
        <v>44505</v>
      </c>
      <c r="AK434" s="52"/>
    </row>
    <row r="435" spans="1:37" s="15" customFormat="1">
      <c r="A435" s="3">
        <v>433</v>
      </c>
      <c r="B435" s="1" t="s">
        <v>1248</v>
      </c>
      <c r="C435" s="2" t="s">
        <v>57</v>
      </c>
      <c r="D435" s="4" t="s">
        <v>1249</v>
      </c>
      <c r="E435" s="3" t="s">
        <v>4</v>
      </c>
      <c r="F435" s="10" t="s">
        <v>58</v>
      </c>
      <c r="G435" s="2" t="s">
        <v>17</v>
      </c>
      <c r="H435" s="9" t="s">
        <v>108</v>
      </c>
      <c r="I435" s="9" t="s">
        <v>98</v>
      </c>
      <c r="J435" s="9" t="s">
        <v>929</v>
      </c>
      <c r="K435" s="9" t="s">
        <v>110</v>
      </c>
      <c r="L435" s="9" t="s">
        <v>110</v>
      </c>
      <c r="M435" s="9" t="s">
        <v>2456</v>
      </c>
      <c r="N435" s="9" t="s">
        <v>112</v>
      </c>
      <c r="O435" s="60">
        <v>39448</v>
      </c>
      <c r="P435" s="9">
        <v>5</v>
      </c>
      <c r="Q435" s="9">
        <v>12</v>
      </c>
      <c r="R435" s="9">
        <v>0</v>
      </c>
      <c r="S435" s="9">
        <v>50</v>
      </c>
      <c r="T435" s="9"/>
      <c r="U435" s="9" t="s">
        <v>130</v>
      </c>
      <c r="V435" s="9"/>
      <c r="W435" s="73"/>
      <c r="X435" s="9">
        <v>410256.41</v>
      </c>
      <c r="Y435" s="40">
        <f t="shared" si="7"/>
        <v>389743.58999999997</v>
      </c>
      <c r="Z435" s="40">
        <v>20512.82</v>
      </c>
      <c r="AA435" s="9" t="s">
        <v>118</v>
      </c>
      <c r="AB435" s="9" t="s">
        <v>114</v>
      </c>
      <c r="AC435" s="9" t="s">
        <v>119</v>
      </c>
      <c r="AD435" s="3" t="s">
        <v>116</v>
      </c>
      <c r="AE435" s="9" t="s">
        <v>254</v>
      </c>
      <c r="AF435" s="3" t="s">
        <v>2008</v>
      </c>
      <c r="AG435" s="3" t="s">
        <v>2620</v>
      </c>
      <c r="AH435" s="9" t="s">
        <v>2300</v>
      </c>
      <c r="AI435" s="9" t="s">
        <v>585</v>
      </c>
      <c r="AJ435" s="35">
        <v>44505</v>
      </c>
      <c r="AK435" s="52">
        <v>6.85</v>
      </c>
    </row>
    <row r="436" spans="1:37" s="15" customFormat="1">
      <c r="A436" s="3">
        <v>434</v>
      </c>
      <c r="B436" s="1" t="s">
        <v>1250</v>
      </c>
      <c r="C436" s="2" t="s">
        <v>59</v>
      </c>
      <c r="D436" s="4" t="s">
        <v>1251</v>
      </c>
      <c r="E436" s="3" t="s">
        <v>4</v>
      </c>
      <c r="F436" s="10" t="s">
        <v>60</v>
      </c>
      <c r="G436" s="2" t="s">
        <v>17</v>
      </c>
      <c r="H436" s="9" t="s">
        <v>108</v>
      </c>
      <c r="I436" s="9" t="s">
        <v>98</v>
      </c>
      <c r="J436" s="9" t="s">
        <v>929</v>
      </c>
      <c r="K436" s="9" t="s">
        <v>110</v>
      </c>
      <c r="L436" s="9" t="s">
        <v>110</v>
      </c>
      <c r="M436" s="9" t="s">
        <v>2456</v>
      </c>
      <c r="N436" s="9" t="s">
        <v>112</v>
      </c>
      <c r="O436" s="60">
        <v>39448</v>
      </c>
      <c r="P436" s="9">
        <v>5</v>
      </c>
      <c r="Q436" s="9">
        <v>12</v>
      </c>
      <c r="R436" s="9">
        <v>0</v>
      </c>
      <c r="S436" s="9">
        <v>50</v>
      </c>
      <c r="T436" s="9"/>
      <c r="U436" s="9" t="s">
        <v>130</v>
      </c>
      <c r="V436" s="9"/>
      <c r="W436" s="73"/>
      <c r="X436" s="9">
        <v>61538.46</v>
      </c>
      <c r="Y436" s="40">
        <f t="shared" si="7"/>
        <v>58461.54</v>
      </c>
      <c r="Z436" s="40">
        <v>3076.92</v>
      </c>
      <c r="AA436" s="9" t="s">
        <v>118</v>
      </c>
      <c r="AB436" s="9" t="s">
        <v>114</v>
      </c>
      <c r="AC436" s="9" t="s">
        <v>119</v>
      </c>
      <c r="AD436" s="3" t="s">
        <v>116</v>
      </c>
      <c r="AE436" s="9" t="s">
        <v>254</v>
      </c>
      <c r="AF436" s="3" t="s">
        <v>2008</v>
      </c>
      <c r="AG436" s="3" t="s">
        <v>2620</v>
      </c>
      <c r="AH436" s="9" t="s">
        <v>2300</v>
      </c>
      <c r="AI436" s="9" t="s">
        <v>585</v>
      </c>
      <c r="AJ436" s="35">
        <v>44504</v>
      </c>
      <c r="AK436" s="52">
        <v>0.5</v>
      </c>
    </row>
    <row r="437" spans="1:37" s="15" customFormat="1" ht="24">
      <c r="A437" s="3">
        <v>435</v>
      </c>
      <c r="B437" s="1" t="s">
        <v>1252</v>
      </c>
      <c r="C437" s="2" t="s">
        <v>22</v>
      </c>
      <c r="D437" s="13" t="s">
        <v>2621</v>
      </c>
      <c r="E437" s="3" t="s">
        <v>4</v>
      </c>
      <c r="F437" s="10" t="s">
        <v>23</v>
      </c>
      <c r="G437" s="2" t="s">
        <v>17</v>
      </c>
      <c r="H437" s="9" t="s">
        <v>108</v>
      </c>
      <c r="I437" s="9" t="s">
        <v>98</v>
      </c>
      <c r="J437" s="9" t="s">
        <v>929</v>
      </c>
      <c r="K437" s="9" t="s">
        <v>110</v>
      </c>
      <c r="L437" s="9" t="s">
        <v>110</v>
      </c>
      <c r="M437" s="9" t="s">
        <v>2456</v>
      </c>
      <c r="N437" s="9" t="s">
        <v>112</v>
      </c>
      <c r="O437" s="60">
        <v>39448</v>
      </c>
      <c r="P437" s="9">
        <v>5</v>
      </c>
      <c r="Q437" s="9">
        <v>12</v>
      </c>
      <c r="R437" s="9">
        <v>0</v>
      </c>
      <c r="S437" s="9">
        <v>50</v>
      </c>
      <c r="T437" s="9"/>
      <c r="U437" s="9" t="s">
        <v>130</v>
      </c>
      <c r="V437" s="9"/>
      <c r="W437" s="73"/>
      <c r="X437" s="9">
        <v>15384.62</v>
      </c>
      <c r="Y437" s="40">
        <f t="shared" si="7"/>
        <v>14615.390000000001</v>
      </c>
      <c r="Z437" s="40">
        <v>769.23</v>
      </c>
      <c r="AA437" s="9" t="s">
        <v>118</v>
      </c>
      <c r="AB437" s="9" t="s">
        <v>114</v>
      </c>
      <c r="AC437" s="9" t="s">
        <v>119</v>
      </c>
      <c r="AD437" s="3" t="s">
        <v>116</v>
      </c>
      <c r="AE437" s="9" t="s">
        <v>254</v>
      </c>
      <c r="AF437" s="3" t="s">
        <v>2008</v>
      </c>
      <c r="AG437" s="3" t="s">
        <v>2620</v>
      </c>
      <c r="AH437" s="9" t="s">
        <v>2300</v>
      </c>
      <c r="AI437" s="9" t="s">
        <v>585</v>
      </c>
      <c r="AJ437" s="35">
        <v>44502</v>
      </c>
      <c r="AK437" s="52"/>
    </row>
    <row r="438" spans="1:37" s="15" customFormat="1">
      <c r="A438" s="3">
        <v>436</v>
      </c>
      <c r="B438" s="1" t="s">
        <v>14</v>
      </c>
      <c r="C438" s="2" t="s">
        <v>15</v>
      </c>
      <c r="D438" s="4" t="s">
        <v>1253</v>
      </c>
      <c r="E438" s="3" t="s">
        <v>4</v>
      </c>
      <c r="F438" s="10" t="s">
        <v>16</v>
      </c>
      <c r="G438" s="2" t="s">
        <v>17</v>
      </c>
      <c r="H438" s="9" t="s">
        <v>108</v>
      </c>
      <c r="I438" s="9" t="s">
        <v>98</v>
      </c>
      <c r="J438" s="9" t="s">
        <v>929</v>
      </c>
      <c r="K438" s="9" t="s">
        <v>110</v>
      </c>
      <c r="L438" s="9" t="s">
        <v>110</v>
      </c>
      <c r="M438" s="9" t="s">
        <v>2456</v>
      </c>
      <c r="N438" s="9" t="s">
        <v>112</v>
      </c>
      <c r="O438" s="60">
        <v>39448</v>
      </c>
      <c r="P438" s="9">
        <v>5</v>
      </c>
      <c r="Q438" s="9">
        <v>12</v>
      </c>
      <c r="R438" s="9">
        <v>0</v>
      </c>
      <c r="S438" s="9">
        <v>50</v>
      </c>
      <c r="T438" s="9"/>
      <c r="U438" s="9" t="s">
        <v>130</v>
      </c>
      <c r="V438" s="9"/>
      <c r="W438" s="73"/>
      <c r="X438" s="9">
        <v>17094.02</v>
      </c>
      <c r="Y438" s="40">
        <f t="shared" si="7"/>
        <v>16239.32</v>
      </c>
      <c r="Z438" s="40">
        <v>854.7</v>
      </c>
      <c r="AA438" s="9" t="s">
        <v>118</v>
      </c>
      <c r="AB438" s="9" t="s">
        <v>114</v>
      </c>
      <c r="AC438" s="9" t="s">
        <v>119</v>
      </c>
      <c r="AD438" s="3" t="s">
        <v>116</v>
      </c>
      <c r="AE438" s="9" t="s">
        <v>254</v>
      </c>
      <c r="AF438" s="3" t="s">
        <v>2008</v>
      </c>
      <c r="AG438" s="3" t="s">
        <v>2620</v>
      </c>
      <c r="AH438" s="9" t="s">
        <v>2300</v>
      </c>
      <c r="AI438" s="9" t="s">
        <v>585</v>
      </c>
      <c r="AJ438" s="35">
        <v>44501</v>
      </c>
      <c r="AK438" s="52">
        <v>0.23</v>
      </c>
    </row>
    <row r="439" spans="1:37" s="15" customFormat="1">
      <c r="A439" s="3">
        <v>437</v>
      </c>
      <c r="B439" s="1" t="s">
        <v>18</v>
      </c>
      <c r="C439" s="2" t="s">
        <v>19</v>
      </c>
      <c r="D439" s="4" t="s">
        <v>1254</v>
      </c>
      <c r="E439" s="3" t="s">
        <v>4</v>
      </c>
      <c r="F439" s="10" t="s">
        <v>20</v>
      </c>
      <c r="G439" s="2" t="s">
        <v>17</v>
      </c>
      <c r="H439" s="9" t="s">
        <v>108</v>
      </c>
      <c r="I439" s="9" t="s">
        <v>98</v>
      </c>
      <c r="J439" s="9" t="s">
        <v>929</v>
      </c>
      <c r="K439" s="9" t="s">
        <v>110</v>
      </c>
      <c r="L439" s="9" t="s">
        <v>110</v>
      </c>
      <c r="M439" s="9" t="s">
        <v>2456</v>
      </c>
      <c r="N439" s="9" t="s">
        <v>112</v>
      </c>
      <c r="O439" s="60">
        <v>39448</v>
      </c>
      <c r="P439" s="9">
        <v>5</v>
      </c>
      <c r="Q439" s="9">
        <v>12</v>
      </c>
      <c r="R439" s="9">
        <v>0</v>
      </c>
      <c r="S439" s="9">
        <v>50</v>
      </c>
      <c r="T439" s="9"/>
      <c r="U439" s="9" t="s">
        <v>130</v>
      </c>
      <c r="V439" s="9"/>
      <c r="W439" s="73"/>
      <c r="X439" s="9">
        <v>36752.14</v>
      </c>
      <c r="Y439" s="40">
        <f t="shared" si="7"/>
        <v>34914.53</v>
      </c>
      <c r="Z439" s="40">
        <v>1837.61</v>
      </c>
      <c r="AA439" s="9" t="s">
        <v>118</v>
      </c>
      <c r="AB439" s="9" t="s">
        <v>114</v>
      </c>
      <c r="AC439" s="9" t="s">
        <v>119</v>
      </c>
      <c r="AD439" s="3" t="s">
        <v>116</v>
      </c>
      <c r="AE439" s="9" t="s">
        <v>254</v>
      </c>
      <c r="AF439" s="3" t="s">
        <v>2008</v>
      </c>
      <c r="AG439" s="3" t="s">
        <v>2620</v>
      </c>
      <c r="AH439" s="9" t="s">
        <v>2300</v>
      </c>
      <c r="AI439" s="9" t="s">
        <v>585</v>
      </c>
      <c r="AJ439" s="35">
        <v>44501</v>
      </c>
      <c r="AK439" s="52">
        <v>0.32</v>
      </c>
    </row>
    <row r="440" spans="1:37" s="15" customFormat="1">
      <c r="A440" s="3">
        <v>438</v>
      </c>
      <c r="B440" s="1" t="s">
        <v>1255</v>
      </c>
      <c r="C440" s="2" t="s">
        <v>1256</v>
      </c>
      <c r="D440" s="4" t="s">
        <v>2622</v>
      </c>
      <c r="E440" s="3" t="s">
        <v>4</v>
      </c>
      <c r="F440" s="10" t="s">
        <v>61</v>
      </c>
      <c r="G440" s="2" t="s">
        <v>17</v>
      </c>
      <c r="H440" s="9" t="s">
        <v>108</v>
      </c>
      <c r="I440" s="9" t="s">
        <v>98</v>
      </c>
      <c r="J440" s="9" t="s">
        <v>929</v>
      </c>
      <c r="K440" s="9" t="s">
        <v>110</v>
      </c>
      <c r="L440" s="9" t="s">
        <v>110</v>
      </c>
      <c r="M440" s="9" t="s">
        <v>2456</v>
      </c>
      <c r="N440" s="9" t="s">
        <v>112</v>
      </c>
      <c r="O440" s="60">
        <v>39448</v>
      </c>
      <c r="P440" s="9">
        <v>5</v>
      </c>
      <c r="Q440" s="9">
        <v>12</v>
      </c>
      <c r="R440" s="9">
        <v>0</v>
      </c>
      <c r="S440" s="9">
        <v>50</v>
      </c>
      <c r="T440" s="9"/>
      <c r="U440" s="9" t="s">
        <v>130</v>
      </c>
      <c r="V440" s="9"/>
      <c r="W440" s="73"/>
      <c r="X440" s="9">
        <v>31623.93</v>
      </c>
      <c r="Y440" s="40">
        <f t="shared" si="7"/>
        <v>30042.73</v>
      </c>
      <c r="Z440" s="40">
        <v>1581.2</v>
      </c>
      <c r="AA440" s="9" t="s">
        <v>118</v>
      </c>
      <c r="AB440" s="9" t="s">
        <v>114</v>
      </c>
      <c r="AC440" s="9" t="s">
        <v>119</v>
      </c>
      <c r="AD440" s="3" t="s">
        <v>116</v>
      </c>
      <c r="AE440" s="9" t="s">
        <v>254</v>
      </c>
      <c r="AF440" s="3" t="s">
        <v>2008</v>
      </c>
      <c r="AG440" s="3" t="s">
        <v>2620</v>
      </c>
      <c r="AH440" s="9" t="s">
        <v>2300</v>
      </c>
      <c r="AI440" s="9" t="s">
        <v>585</v>
      </c>
      <c r="AJ440" s="35">
        <v>44503</v>
      </c>
      <c r="AK440" s="52">
        <v>0.57999999999999996</v>
      </c>
    </row>
    <row r="441" spans="1:37" s="15" customFormat="1">
      <c r="A441" s="3">
        <v>439</v>
      </c>
      <c r="B441" s="1" t="s">
        <v>1257</v>
      </c>
      <c r="C441" s="2" t="s">
        <v>34</v>
      </c>
      <c r="D441" s="4" t="s">
        <v>1258</v>
      </c>
      <c r="E441" s="3" t="s">
        <v>4</v>
      </c>
      <c r="F441" s="10" t="s">
        <v>35</v>
      </c>
      <c r="G441" s="2" t="s">
        <v>17</v>
      </c>
      <c r="H441" s="9" t="s">
        <v>108</v>
      </c>
      <c r="I441" s="9" t="s">
        <v>98</v>
      </c>
      <c r="J441" s="9" t="s">
        <v>929</v>
      </c>
      <c r="K441" s="9" t="s">
        <v>110</v>
      </c>
      <c r="L441" s="9" t="s">
        <v>110</v>
      </c>
      <c r="M441" s="9" t="s">
        <v>2456</v>
      </c>
      <c r="N441" s="9" t="s">
        <v>112</v>
      </c>
      <c r="O441" s="60">
        <v>39448</v>
      </c>
      <c r="P441" s="9">
        <v>5</v>
      </c>
      <c r="Q441" s="9">
        <v>12</v>
      </c>
      <c r="R441" s="9">
        <v>0</v>
      </c>
      <c r="S441" s="9">
        <v>50</v>
      </c>
      <c r="T441" s="9"/>
      <c r="U441" s="9" t="s">
        <v>130</v>
      </c>
      <c r="V441" s="9"/>
      <c r="W441" s="73"/>
      <c r="X441" s="9">
        <v>512820.51</v>
      </c>
      <c r="Y441" s="40">
        <f t="shared" si="7"/>
        <v>487179.48</v>
      </c>
      <c r="Z441" s="40">
        <v>25641.03</v>
      </c>
      <c r="AA441" s="9" t="s">
        <v>118</v>
      </c>
      <c r="AB441" s="9" t="s">
        <v>114</v>
      </c>
      <c r="AC441" s="9" t="s">
        <v>119</v>
      </c>
      <c r="AD441" s="3" t="s">
        <v>116</v>
      </c>
      <c r="AE441" s="9" t="s">
        <v>254</v>
      </c>
      <c r="AF441" s="3" t="s">
        <v>2008</v>
      </c>
      <c r="AG441" s="3" t="s">
        <v>2620</v>
      </c>
      <c r="AH441" s="9" t="s">
        <v>2300</v>
      </c>
      <c r="AI441" s="9" t="s">
        <v>585</v>
      </c>
      <c r="AJ441" s="35">
        <v>44503</v>
      </c>
      <c r="AK441" s="52">
        <v>8</v>
      </c>
    </row>
    <row r="442" spans="1:37" s="15" customFormat="1">
      <c r="A442" s="3">
        <v>440</v>
      </c>
      <c r="B442" s="1" t="s">
        <v>1259</v>
      </c>
      <c r="C442" s="2" t="s">
        <v>62</v>
      </c>
      <c r="D442" s="4" t="s">
        <v>1260</v>
      </c>
      <c r="E442" s="3" t="s">
        <v>4</v>
      </c>
      <c r="F442" s="10" t="s">
        <v>2623</v>
      </c>
      <c r="G442" s="2" t="s">
        <v>17</v>
      </c>
      <c r="H442" s="9" t="s">
        <v>108</v>
      </c>
      <c r="I442" s="9" t="s">
        <v>98</v>
      </c>
      <c r="J442" s="9" t="s">
        <v>929</v>
      </c>
      <c r="K442" s="9" t="s">
        <v>110</v>
      </c>
      <c r="L442" s="9" t="s">
        <v>110</v>
      </c>
      <c r="M442" s="9" t="s">
        <v>2456</v>
      </c>
      <c r="N442" s="9" t="s">
        <v>112</v>
      </c>
      <c r="O442" s="60">
        <v>39448</v>
      </c>
      <c r="P442" s="9">
        <v>5</v>
      </c>
      <c r="Q442" s="9">
        <v>12</v>
      </c>
      <c r="R442" s="9">
        <v>0</v>
      </c>
      <c r="S442" s="9">
        <v>50</v>
      </c>
      <c r="T442" s="9"/>
      <c r="U442" s="9" t="s">
        <v>130</v>
      </c>
      <c r="V442" s="9"/>
      <c r="W442" s="73"/>
      <c r="X442" s="9">
        <v>14529.91</v>
      </c>
      <c r="Y442" s="40">
        <f t="shared" si="7"/>
        <v>13803.41</v>
      </c>
      <c r="Z442" s="40">
        <v>726.5</v>
      </c>
      <c r="AA442" s="9" t="s">
        <v>118</v>
      </c>
      <c r="AB442" s="9" t="s">
        <v>114</v>
      </c>
      <c r="AC442" s="9" t="s">
        <v>119</v>
      </c>
      <c r="AD442" s="3" t="s">
        <v>116</v>
      </c>
      <c r="AE442" s="9" t="s">
        <v>254</v>
      </c>
      <c r="AF442" s="3" t="s">
        <v>2008</v>
      </c>
      <c r="AG442" s="3" t="s">
        <v>2620</v>
      </c>
      <c r="AH442" s="9" t="s">
        <v>2300</v>
      </c>
      <c r="AI442" s="9" t="s">
        <v>585</v>
      </c>
      <c r="AJ442" s="35">
        <v>44504</v>
      </c>
      <c r="AK442" s="52">
        <v>0.15</v>
      </c>
    </row>
    <row r="443" spans="1:37" s="15" customFormat="1">
      <c r="A443" s="3">
        <v>441</v>
      </c>
      <c r="B443" s="1" t="s">
        <v>1261</v>
      </c>
      <c r="C443" s="2" t="s">
        <v>63</v>
      </c>
      <c r="D443" s="4" t="s">
        <v>2624</v>
      </c>
      <c r="E443" s="3" t="s">
        <v>4</v>
      </c>
      <c r="F443" s="10" t="s">
        <v>64</v>
      </c>
      <c r="G443" s="2" t="s">
        <v>17</v>
      </c>
      <c r="H443" s="9" t="s">
        <v>108</v>
      </c>
      <c r="I443" s="9" t="s">
        <v>98</v>
      </c>
      <c r="J443" s="9" t="s">
        <v>929</v>
      </c>
      <c r="K443" s="9" t="s">
        <v>110</v>
      </c>
      <c r="L443" s="9" t="s">
        <v>110</v>
      </c>
      <c r="M443" s="9" t="s">
        <v>2456</v>
      </c>
      <c r="N443" s="9" t="s">
        <v>112</v>
      </c>
      <c r="O443" s="60">
        <v>39448</v>
      </c>
      <c r="P443" s="9">
        <v>5</v>
      </c>
      <c r="Q443" s="9">
        <v>12</v>
      </c>
      <c r="R443" s="9">
        <v>0</v>
      </c>
      <c r="S443" s="9">
        <v>50</v>
      </c>
      <c r="T443" s="9"/>
      <c r="U443" s="9" t="s">
        <v>130</v>
      </c>
      <c r="V443" s="9"/>
      <c r="W443" s="73"/>
      <c r="X443" s="9">
        <v>25641.03</v>
      </c>
      <c r="Y443" s="40">
        <f t="shared" si="7"/>
        <v>24358.98</v>
      </c>
      <c r="Z443" s="40">
        <v>1282.05</v>
      </c>
      <c r="AA443" s="9" t="s">
        <v>118</v>
      </c>
      <c r="AB443" s="9" t="s">
        <v>114</v>
      </c>
      <c r="AC443" s="9" t="s">
        <v>119</v>
      </c>
      <c r="AD443" s="3" t="s">
        <v>116</v>
      </c>
      <c r="AE443" s="9" t="s">
        <v>254</v>
      </c>
      <c r="AF443" s="3" t="s">
        <v>2008</v>
      </c>
      <c r="AG443" s="3" t="s">
        <v>2620</v>
      </c>
      <c r="AH443" s="9" t="s">
        <v>2300</v>
      </c>
      <c r="AI443" s="9" t="s">
        <v>585</v>
      </c>
      <c r="AJ443" s="35">
        <v>44503</v>
      </c>
      <c r="AK443" s="52"/>
    </row>
    <row r="444" spans="1:37" s="15" customFormat="1" ht="24">
      <c r="A444" s="3">
        <v>442</v>
      </c>
      <c r="B444" s="1" t="s">
        <v>1262</v>
      </c>
      <c r="C444" s="2" t="s">
        <v>24</v>
      </c>
      <c r="D444" s="13" t="s">
        <v>2625</v>
      </c>
      <c r="E444" s="3" t="s">
        <v>4</v>
      </c>
      <c r="F444" s="10" t="s">
        <v>25</v>
      </c>
      <c r="G444" s="2" t="s">
        <v>17</v>
      </c>
      <c r="H444" s="9" t="s">
        <v>108</v>
      </c>
      <c r="I444" s="9" t="s">
        <v>98</v>
      </c>
      <c r="J444" s="9" t="s">
        <v>929</v>
      </c>
      <c r="K444" s="9" t="s">
        <v>110</v>
      </c>
      <c r="L444" s="9" t="s">
        <v>110</v>
      </c>
      <c r="M444" s="9" t="s">
        <v>2456</v>
      </c>
      <c r="N444" s="9" t="s">
        <v>112</v>
      </c>
      <c r="O444" s="60">
        <v>39448</v>
      </c>
      <c r="P444" s="9">
        <v>5</v>
      </c>
      <c r="Q444" s="9">
        <v>12</v>
      </c>
      <c r="R444" s="9">
        <v>0</v>
      </c>
      <c r="S444" s="9">
        <v>50</v>
      </c>
      <c r="T444" s="9"/>
      <c r="U444" s="9">
        <v>5000</v>
      </c>
      <c r="V444" s="9"/>
      <c r="W444" s="73"/>
      <c r="X444" s="9">
        <v>28205.13</v>
      </c>
      <c r="Y444" s="40">
        <f t="shared" si="7"/>
        <v>26794.870000000003</v>
      </c>
      <c r="Z444" s="40">
        <v>1410.26</v>
      </c>
      <c r="AA444" s="9" t="s">
        <v>118</v>
      </c>
      <c r="AB444" s="9" t="s">
        <v>114</v>
      </c>
      <c r="AC444" s="9" t="s">
        <v>119</v>
      </c>
      <c r="AD444" s="3" t="s">
        <v>116</v>
      </c>
      <c r="AE444" s="9" t="s">
        <v>254</v>
      </c>
      <c r="AF444" s="3" t="s">
        <v>2008</v>
      </c>
      <c r="AG444" s="3" t="s">
        <v>2620</v>
      </c>
      <c r="AH444" s="9" t="s">
        <v>2300</v>
      </c>
      <c r="AI444" s="9" t="s">
        <v>585</v>
      </c>
      <c r="AJ444" s="35">
        <v>44502</v>
      </c>
      <c r="AK444" s="52"/>
    </row>
    <row r="445" spans="1:37" s="15" customFormat="1">
      <c r="A445" s="3">
        <v>443</v>
      </c>
      <c r="B445" s="1" t="s">
        <v>1263</v>
      </c>
      <c r="C445" s="2" t="s">
        <v>65</v>
      </c>
      <c r="D445" s="13" t="s">
        <v>1264</v>
      </c>
      <c r="E445" s="3" t="s">
        <v>4</v>
      </c>
      <c r="F445" s="10" t="s">
        <v>66</v>
      </c>
      <c r="G445" s="2" t="s">
        <v>17</v>
      </c>
      <c r="H445" s="9" t="s">
        <v>108</v>
      </c>
      <c r="I445" s="9" t="s">
        <v>98</v>
      </c>
      <c r="J445" s="9" t="s">
        <v>929</v>
      </c>
      <c r="K445" s="9" t="s">
        <v>110</v>
      </c>
      <c r="L445" s="9" t="s">
        <v>110</v>
      </c>
      <c r="M445" s="9" t="s">
        <v>2456</v>
      </c>
      <c r="N445" s="9" t="s">
        <v>112</v>
      </c>
      <c r="O445" s="60">
        <v>39448</v>
      </c>
      <c r="P445" s="9">
        <v>5</v>
      </c>
      <c r="Q445" s="9">
        <v>12</v>
      </c>
      <c r="R445" s="9">
        <v>0</v>
      </c>
      <c r="S445" s="9">
        <v>50</v>
      </c>
      <c r="T445" s="9"/>
      <c r="U445" s="9" t="s">
        <v>130</v>
      </c>
      <c r="V445" s="9"/>
      <c r="W445" s="73"/>
      <c r="X445" s="9">
        <v>521367.52</v>
      </c>
      <c r="Y445" s="40">
        <f t="shared" si="7"/>
        <v>495299.14</v>
      </c>
      <c r="Z445" s="40">
        <v>26068.38</v>
      </c>
      <c r="AA445" s="9" t="s">
        <v>118</v>
      </c>
      <c r="AB445" s="9" t="s">
        <v>114</v>
      </c>
      <c r="AC445" s="9" t="s">
        <v>119</v>
      </c>
      <c r="AD445" s="3" t="s">
        <v>116</v>
      </c>
      <c r="AE445" s="9" t="s">
        <v>254</v>
      </c>
      <c r="AF445" s="3" t="s">
        <v>2008</v>
      </c>
      <c r="AG445" s="3" t="s">
        <v>2620</v>
      </c>
      <c r="AH445" s="9" t="s">
        <v>2300</v>
      </c>
      <c r="AI445" s="9" t="s">
        <v>585</v>
      </c>
      <c r="AJ445" s="37">
        <v>44503</v>
      </c>
      <c r="AK445" s="69"/>
    </row>
    <row r="446" spans="1:37" s="15" customFormat="1" ht="24">
      <c r="A446" s="3">
        <v>444</v>
      </c>
      <c r="B446" s="1" t="s">
        <v>1265</v>
      </c>
      <c r="C446" s="2" t="s">
        <v>67</v>
      </c>
      <c r="D446" s="13" t="s">
        <v>2626</v>
      </c>
      <c r="E446" s="3" t="s">
        <v>4</v>
      </c>
      <c r="F446" s="10" t="s">
        <v>68</v>
      </c>
      <c r="G446" s="2" t="s">
        <v>17</v>
      </c>
      <c r="H446" s="9" t="s">
        <v>108</v>
      </c>
      <c r="I446" s="9" t="s">
        <v>98</v>
      </c>
      <c r="J446" s="9" t="s">
        <v>929</v>
      </c>
      <c r="K446" s="9" t="s">
        <v>110</v>
      </c>
      <c r="L446" s="9" t="s">
        <v>110</v>
      </c>
      <c r="M446" s="9" t="s">
        <v>2456</v>
      </c>
      <c r="N446" s="9" t="s">
        <v>112</v>
      </c>
      <c r="O446" s="60">
        <v>39448</v>
      </c>
      <c r="P446" s="9">
        <v>5</v>
      </c>
      <c r="Q446" s="9">
        <v>12</v>
      </c>
      <c r="R446" s="9">
        <v>0</v>
      </c>
      <c r="S446" s="9">
        <v>50</v>
      </c>
      <c r="T446" s="9"/>
      <c r="U446" s="9" t="s">
        <v>130</v>
      </c>
      <c r="V446" s="9"/>
      <c r="W446" s="73"/>
      <c r="X446" s="9">
        <v>128205.13</v>
      </c>
      <c r="Y446" s="40">
        <f t="shared" si="7"/>
        <v>121794.87000000001</v>
      </c>
      <c r="Z446" s="40">
        <v>6410.26</v>
      </c>
      <c r="AA446" s="9" t="s">
        <v>118</v>
      </c>
      <c r="AB446" s="9" t="s">
        <v>114</v>
      </c>
      <c r="AC446" s="9" t="s">
        <v>119</v>
      </c>
      <c r="AD446" s="3" t="s">
        <v>116</v>
      </c>
      <c r="AE446" s="9" t="s">
        <v>254</v>
      </c>
      <c r="AF446" s="3" t="s">
        <v>2008</v>
      </c>
      <c r="AG446" s="3" t="s">
        <v>2620</v>
      </c>
      <c r="AH446" s="9" t="s">
        <v>2300</v>
      </c>
      <c r="AI446" s="9" t="s">
        <v>585</v>
      </c>
      <c r="AJ446" s="35">
        <v>44508</v>
      </c>
      <c r="AK446" s="52">
        <v>2.1</v>
      </c>
    </row>
    <row r="447" spans="1:37" s="15" customFormat="1">
      <c r="A447" s="3">
        <v>445</v>
      </c>
      <c r="B447" s="1" t="s">
        <v>1266</v>
      </c>
      <c r="C447" s="2" t="s">
        <v>69</v>
      </c>
      <c r="D447" s="13" t="s">
        <v>2627</v>
      </c>
      <c r="E447" s="3" t="s">
        <v>4</v>
      </c>
      <c r="F447" s="10" t="s">
        <v>70</v>
      </c>
      <c r="G447" s="2" t="s">
        <v>17</v>
      </c>
      <c r="H447" s="9" t="s">
        <v>108</v>
      </c>
      <c r="I447" s="9" t="s">
        <v>98</v>
      </c>
      <c r="J447" s="9" t="s">
        <v>929</v>
      </c>
      <c r="K447" s="9" t="s">
        <v>110</v>
      </c>
      <c r="L447" s="9" t="s">
        <v>110</v>
      </c>
      <c r="M447" s="9" t="s">
        <v>2456</v>
      </c>
      <c r="N447" s="9" t="s">
        <v>112</v>
      </c>
      <c r="O447" s="60">
        <v>39448</v>
      </c>
      <c r="P447" s="9">
        <v>5</v>
      </c>
      <c r="Q447" s="9">
        <v>12</v>
      </c>
      <c r="R447" s="9">
        <v>0</v>
      </c>
      <c r="S447" s="9">
        <v>50</v>
      </c>
      <c r="T447" s="9"/>
      <c r="U447" s="9" t="s">
        <v>130</v>
      </c>
      <c r="V447" s="9"/>
      <c r="W447" s="73"/>
      <c r="X447" s="9">
        <v>435897.44</v>
      </c>
      <c r="Y447" s="40">
        <f t="shared" si="7"/>
        <v>414102.57</v>
      </c>
      <c r="Z447" s="40">
        <v>21794.87</v>
      </c>
      <c r="AA447" s="9" t="s">
        <v>118</v>
      </c>
      <c r="AB447" s="9" t="s">
        <v>114</v>
      </c>
      <c r="AC447" s="9" t="s">
        <v>119</v>
      </c>
      <c r="AD447" s="3" t="s">
        <v>116</v>
      </c>
      <c r="AE447" s="9" t="s">
        <v>254</v>
      </c>
      <c r="AF447" s="3" t="s">
        <v>2008</v>
      </c>
      <c r="AG447" s="3" t="s">
        <v>2620</v>
      </c>
      <c r="AH447" s="9" t="s">
        <v>2300</v>
      </c>
      <c r="AI447" s="9" t="s">
        <v>585</v>
      </c>
      <c r="AJ447" s="35">
        <v>44505</v>
      </c>
      <c r="AK447" s="52">
        <v>9.8000000000000007</v>
      </c>
    </row>
    <row r="448" spans="1:37" s="15" customFormat="1">
      <c r="A448" s="3">
        <v>446</v>
      </c>
      <c r="B448" s="1" t="s">
        <v>1267</v>
      </c>
      <c r="C448" s="2" t="s">
        <v>36</v>
      </c>
      <c r="D448" s="13" t="s">
        <v>1268</v>
      </c>
      <c r="E448" s="3" t="s">
        <v>4</v>
      </c>
      <c r="F448" s="10" t="s">
        <v>37</v>
      </c>
      <c r="G448" s="2" t="s">
        <v>17</v>
      </c>
      <c r="H448" s="9" t="s">
        <v>108</v>
      </c>
      <c r="I448" s="9" t="s">
        <v>98</v>
      </c>
      <c r="J448" s="9" t="s">
        <v>929</v>
      </c>
      <c r="K448" s="9" t="s">
        <v>110</v>
      </c>
      <c r="L448" s="9" t="s">
        <v>110</v>
      </c>
      <c r="M448" s="9" t="s">
        <v>2456</v>
      </c>
      <c r="N448" s="9" t="s">
        <v>112</v>
      </c>
      <c r="O448" s="60">
        <v>39448</v>
      </c>
      <c r="P448" s="9">
        <v>5</v>
      </c>
      <c r="Q448" s="9">
        <v>12</v>
      </c>
      <c r="R448" s="9">
        <v>0</v>
      </c>
      <c r="S448" s="9">
        <v>50</v>
      </c>
      <c r="T448" s="9"/>
      <c r="U448" s="9" t="s">
        <v>130</v>
      </c>
      <c r="V448" s="9"/>
      <c r="W448" s="73"/>
      <c r="X448" s="9">
        <v>32478.63</v>
      </c>
      <c r="Y448" s="40">
        <f t="shared" si="7"/>
        <v>30854.7</v>
      </c>
      <c r="Z448" s="40">
        <v>1623.93</v>
      </c>
      <c r="AA448" s="9" t="s">
        <v>118</v>
      </c>
      <c r="AB448" s="9" t="s">
        <v>114</v>
      </c>
      <c r="AC448" s="9" t="s">
        <v>119</v>
      </c>
      <c r="AD448" s="3" t="s">
        <v>116</v>
      </c>
      <c r="AE448" s="9" t="s">
        <v>254</v>
      </c>
      <c r="AF448" s="3" t="s">
        <v>2008</v>
      </c>
      <c r="AG448" s="3" t="s">
        <v>2620</v>
      </c>
      <c r="AH448" s="9" t="s">
        <v>2300</v>
      </c>
      <c r="AI448" s="9" t="s">
        <v>585</v>
      </c>
      <c r="AJ448" s="35">
        <v>44503</v>
      </c>
      <c r="AK448" s="52">
        <v>0.7</v>
      </c>
    </row>
    <row r="449" spans="1:37" s="15" customFormat="1">
      <c r="A449" s="3">
        <v>447</v>
      </c>
      <c r="B449" s="1" t="s">
        <v>1269</v>
      </c>
      <c r="C449" s="2" t="s">
        <v>26</v>
      </c>
      <c r="D449" s="13" t="s">
        <v>1270</v>
      </c>
      <c r="E449" s="3" t="s">
        <v>4</v>
      </c>
      <c r="F449" s="10" t="s">
        <v>2628</v>
      </c>
      <c r="G449" s="2" t="s">
        <v>17</v>
      </c>
      <c r="H449" s="9" t="s">
        <v>108</v>
      </c>
      <c r="I449" s="9" t="s">
        <v>98</v>
      </c>
      <c r="J449" s="9" t="s">
        <v>929</v>
      </c>
      <c r="K449" s="9" t="s">
        <v>110</v>
      </c>
      <c r="L449" s="9" t="s">
        <v>110</v>
      </c>
      <c r="M449" s="9" t="s">
        <v>2456</v>
      </c>
      <c r="N449" s="9" t="s">
        <v>112</v>
      </c>
      <c r="O449" s="60">
        <v>39448</v>
      </c>
      <c r="P449" s="9">
        <v>5</v>
      </c>
      <c r="Q449" s="9">
        <v>12</v>
      </c>
      <c r="R449" s="9">
        <v>0</v>
      </c>
      <c r="S449" s="9">
        <v>50</v>
      </c>
      <c r="T449" s="9"/>
      <c r="U449" s="9" t="s">
        <v>130</v>
      </c>
      <c r="V449" s="9"/>
      <c r="W449" s="73"/>
      <c r="X449" s="9">
        <v>35897.440000000002</v>
      </c>
      <c r="Y449" s="40">
        <f t="shared" si="7"/>
        <v>34102.57</v>
      </c>
      <c r="Z449" s="40">
        <v>1794.87</v>
      </c>
      <c r="AA449" s="9" t="s">
        <v>118</v>
      </c>
      <c r="AB449" s="9" t="s">
        <v>114</v>
      </c>
      <c r="AC449" s="9" t="s">
        <v>119</v>
      </c>
      <c r="AD449" s="3" t="s">
        <v>116</v>
      </c>
      <c r="AE449" s="9" t="s">
        <v>254</v>
      </c>
      <c r="AF449" s="3" t="s">
        <v>2008</v>
      </c>
      <c r="AG449" s="3" t="s">
        <v>2620</v>
      </c>
      <c r="AH449" s="9" t="s">
        <v>2574</v>
      </c>
      <c r="AI449" s="9" t="s">
        <v>585</v>
      </c>
      <c r="AJ449" s="35">
        <v>44502</v>
      </c>
      <c r="AK449" s="52">
        <v>0.44</v>
      </c>
    </row>
    <row r="450" spans="1:37" s="15" customFormat="1">
      <c r="A450" s="3">
        <v>448</v>
      </c>
      <c r="B450" s="1" t="s">
        <v>1271</v>
      </c>
      <c r="C450" s="2" t="s">
        <v>71</v>
      </c>
      <c r="D450" s="13" t="s">
        <v>1272</v>
      </c>
      <c r="E450" s="3" t="s">
        <v>4</v>
      </c>
      <c r="F450" s="10" t="s">
        <v>72</v>
      </c>
      <c r="G450" s="2" t="s">
        <v>17</v>
      </c>
      <c r="H450" s="9" t="s">
        <v>108</v>
      </c>
      <c r="I450" s="9" t="s">
        <v>98</v>
      </c>
      <c r="J450" s="9" t="s">
        <v>929</v>
      </c>
      <c r="K450" s="9" t="s">
        <v>110</v>
      </c>
      <c r="L450" s="9" t="s">
        <v>110</v>
      </c>
      <c r="M450" s="9" t="s">
        <v>2456</v>
      </c>
      <c r="N450" s="9" t="s">
        <v>112</v>
      </c>
      <c r="O450" s="60">
        <v>39448</v>
      </c>
      <c r="P450" s="9">
        <v>5</v>
      </c>
      <c r="Q450" s="9">
        <v>12</v>
      </c>
      <c r="R450" s="9">
        <v>0</v>
      </c>
      <c r="S450" s="9">
        <v>50</v>
      </c>
      <c r="T450" s="9"/>
      <c r="U450" s="9" t="s">
        <v>130</v>
      </c>
      <c r="V450" s="9"/>
      <c r="W450" s="73"/>
      <c r="X450" s="9">
        <v>170940.17</v>
      </c>
      <c r="Y450" s="40">
        <f t="shared" si="7"/>
        <v>162393.16</v>
      </c>
      <c r="Z450" s="40">
        <v>8547.01</v>
      </c>
      <c r="AA450" s="9" t="s">
        <v>118</v>
      </c>
      <c r="AB450" s="9" t="s">
        <v>114</v>
      </c>
      <c r="AC450" s="9" t="s">
        <v>119</v>
      </c>
      <c r="AD450" s="3" t="s">
        <v>116</v>
      </c>
      <c r="AE450" s="9" t="s">
        <v>254</v>
      </c>
      <c r="AF450" s="3" t="s">
        <v>2008</v>
      </c>
      <c r="AG450" s="3" t="s">
        <v>2620</v>
      </c>
      <c r="AH450" s="9" t="s">
        <v>2300</v>
      </c>
      <c r="AI450" s="9" t="s">
        <v>585</v>
      </c>
      <c r="AJ450" s="35">
        <v>44505</v>
      </c>
      <c r="AK450" s="52">
        <v>2.7</v>
      </c>
    </row>
    <row r="451" spans="1:37" s="15" customFormat="1" ht="24">
      <c r="A451" s="3">
        <v>449</v>
      </c>
      <c r="B451" s="1" t="s">
        <v>1273</v>
      </c>
      <c r="C451" s="2" t="s">
        <v>73</v>
      </c>
      <c r="D451" s="13" t="s">
        <v>2629</v>
      </c>
      <c r="E451" s="3" t="s">
        <v>4</v>
      </c>
      <c r="F451" s="10" t="s">
        <v>74</v>
      </c>
      <c r="G451" s="2" t="s">
        <v>17</v>
      </c>
      <c r="H451" s="9" t="s">
        <v>108</v>
      </c>
      <c r="I451" s="9" t="s">
        <v>98</v>
      </c>
      <c r="J451" s="9" t="s">
        <v>929</v>
      </c>
      <c r="K451" s="9" t="s">
        <v>110</v>
      </c>
      <c r="L451" s="9" t="s">
        <v>110</v>
      </c>
      <c r="M451" s="9" t="s">
        <v>2456</v>
      </c>
      <c r="N451" s="9" t="s">
        <v>112</v>
      </c>
      <c r="O451" s="60">
        <v>39448</v>
      </c>
      <c r="P451" s="9">
        <v>5</v>
      </c>
      <c r="Q451" s="9">
        <v>12</v>
      </c>
      <c r="R451" s="9">
        <v>0</v>
      </c>
      <c r="S451" s="9">
        <v>50</v>
      </c>
      <c r="T451" s="9"/>
      <c r="U451" s="9" t="s">
        <v>130</v>
      </c>
      <c r="V451" s="9"/>
      <c r="W451" s="73"/>
      <c r="X451" s="9">
        <v>52136.75</v>
      </c>
      <c r="Y451" s="40">
        <f t="shared" si="7"/>
        <v>49529.91</v>
      </c>
      <c r="Z451" s="40">
        <v>2606.84</v>
      </c>
      <c r="AA451" s="9" t="s">
        <v>118</v>
      </c>
      <c r="AB451" s="9" t="s">
        <v>114</v>
      </c>
      <c r="AC451" s="9" t="s">
        <v>119</v>
      </c>
      <c r="AD451" s="3" t="s">
        <v>116</v>
      </c>
      <c r="AE451" s="9" t="s">
        <v>254</v>
      </c>
      <c r="AF451" s="3" t="s">
        <v>2008</v>
      </c>
      <c r="AG451" s="3" t="s">
        <v>2620</v>
      </c>
      <c r="AH451" s="9" t="s">
        <v>2300</v>
      </c>
      <c r="AI451" s="9" t="s">
        <v>585</v>
      </c>
      <c r="AJ451" s="35">
        <v>44504</v>
      </c>
      <c r="AK451" s="52">
        <v>0.93</v>
      </c>
    </row>
    <row r="452" spans="1:37" s="15" customFormat="1" ht="12">
      <c r="A452" s="3">
        <v>450</v>
      </c>
      <c r="B452" s="1" t="s">
        <v>2630</v>
      </c>
      <c r="C452" s="13" t="s">
        <v>1274</v>
      </c>
      <c r="D452" s="13" t="s">
        <v>1275</v>
      </c>
      <c r="E452" s="3" t="s">
        <v>4</v>
      </c>
      <c r="F452" s="24" t="s">
        <v>1276</v>
      </c>
      <c r="G452" s="13" t="s">
        <v>1277</v>
      </c>
      <c r="H452" s="9" t="s">
        <v>108</v>
      </c>
      <c r="I452" s="9" t="s">
        <v>98</v>
      </c>
      <c r="J452" s="9" t="s">
        <v>929</v>
      </c>
      <c r="K452" s="9" t="s">
        <v>110</v>
      </c>
      <c r="L452" s="9" t="s">
        <v>110</v>
      </c>
      <c r="M452" s="9" t="s">
        <v>2456</v>
      </c>
      <c r="N452" s="9" t="s">
        <v>112</v>
      </c>
      <c r="O452" s="60">
        <v>39479</v>
      </c>
      <c r="P452" s="9">
        <v>5</v>
      </c>
      <c r="Q452" s="9">
        <v>12</v>
      </c>
      <c r="R452" s="9">
        <v>0</v>
      </c>
      <c r="S452" s="9">
        <v>50</v>
      </c>
      <c r="T452" s="9"/>
      <c r="U452" s="9" t="s">
        <v>130</v>
      </c>
      <c r="V452" s="9"/>
      <c r="W452" s="73"/>
      <c r="X452" s="9">
        <v>383200</v>
      </c>
      <c r="Y452" s="40">
        <f t="shared" si="7"/>
        <v>364040</v>
      </c>
      <c r="Z452" s="40">
        <v>19160</v>
      </c>
      <c r="AA452" s="9" t="s">
        <v>118</v>
      </c>
      <c r="AB452" s="9" t="s">
        <v>114</v>
      </c>
      <c r="AC452" s="9" t="s">
        <v>119</v>
      </c>
      <c r="AD452" s="3" t="s">
        <v>116</v>
      </c>
      <c r="AE452" s="9" t="s">
        <v>128</v>
      </c>
      <c r="AF452" s="3" t="s">
        <v>2008</v>
      </c>
      <c r="AG452" s="3" t="s">
        <v>2631</v>
      </c>
      <c r="AH452" s="9" t="s">
        <v>2300</v>
      </c>
      <c r="AI452" s="9" t="s">
        <v>585</v>
      </c>
      <c r="AJ452" s="34">
        <v>44529</v>
      </c>
      <c r="AK452" s="3">
        <v>6.13</v>
      </c>
    </row>
    <row r="453" spans="1:37" s="15" customFormat="1" ht="12">
      <c r="A453" s="3">
        <v>451</v>
      </c>
      <c r="B453" s="1" t="s">
        <v>2632</v>
      </c>
      <c r="C453" s="13" t="s">
        <v>1278</v>
      </c>
      <c r="D453" s="13" t="s">
        <v>1279</v>
      </c>
      <c r="E453" s="3" t="s">
        <v>4</v>
      </c>
      <c r="F453" s="24" t="s">
        <v>1280</v>
      </c>
      <c r="G453" s="13" t="s">
        <v>1277</v>
      </c>
      <c r="H453" s="9" t="s">
        <v>108</v>
      </c>
      <c r="I453" s="9" t="s">
        <v>98</v>
      </c>
      <c r="J453" s="9" t="s">
        <v>929</v>
      </c>
      <c r="K453" s="9" t="s">
        <v>110</v>
      </c>
      <c r="L453" s="9" t="s">
        <v>110</v>
      </c>
      <c r="M453" s="9" t="s">
        <v>2456</v>
      </c>
      <c r="N453" s="9" t="s">
        <v>112</v>
      </c>
      <c r="O453" s="60">
        <v>39479</v>
      </c>
      <c r="P453" s="9">
        <v>5</v>
      </c>
      <c r="Q453" s="9">
        <v>12</v>
      </c>
      <c r="R453" s="9">
        <v>0</v>
      </c>
      <c r="S453" s="9">
        <v>50</v>
      </c>
      <c r="T453" s="9"/>
      <c r="U453" s="9" t="s">
        <v>130</v>
      </c>
      <c r="V453" s="9"/>
      <c r="W453" s="73"/>
      <c r="X453" s="9">
        <v>111600</v>
      </c>
      <c r="Y453" s="40">
        <f t="shared" ref="Y453:Y512" si="8">X453-Z453</f>
        <v>106020</v>
      </c>
      <c r="Z453" s="40">
        <v>5580</v>
      </c>
      <c r="AA453" s="9" t="s">
        <v>118</v>
      </c>
      <c r="AB453" s="9" t="s">
        <v>114</v>
      </c>
      <c r="AC453" s="9" t="s">
        <v>119</v>
      </c>
      <c r="AD453" s="3" t="s">
        <v>116</v>
      </c>
      <c r="AE453" s="9" t="s">
        <v>128</v>
      </c>
      <c r="AF453" s="3" t="s">
        <v>2008</v>
      </c>
      <c r="AG453" s="3" t="s">
        <v>2631</v>
      </c>
      <c r="AH453" s="9" t="s">
        <v>2300</v>
      </c>
      <c r="AI453" s="9" t="s">
        <v>585</v>
      </c>
      <c r="AJ453" s="34">
        <v>44532</v>
      </c>
      <c r="AK453" s="3"/>
    </row>
    <row r="454" spans="1:37" s="15" customFormat="1" ht="36">
      <c r="A454" s="3">
        <v>452</v>
      </c>
      <c r="B454" s="14" t="s">
        <v>2633</v>
      </c>
      <c r="C454" s="13" t="s">
        <v>1281</v>
      </c>
      <c r="D454" s="13" t="s">
        <v>2634</v>
      </c>
      <c r="E454" s="3" t="s">
        <v>4</v>
      </c>
      <c r="F454" s="24" t="s">
        <v>1282</v>
      </c>
      <c r="G454" s="13" t="s">
        <v>1277</v>
      </c>
      <c r="H454" s="9" t="s">
        <v>108</v>
      </c>
      <c r="I454" s="9" t="s">
        <v>98</v>
      </c>
      <c r="J454" s="9" t="s">
        <v>929</v>
      </c>
      <c r="K454" s="9" t="s">
        <v>110</v>
      </c>
      <c r="L454" s="9" t="s">
        <v>110</v>
      </c>
      <c r="M454" s="9" t="s">
        <v>2456</v>
      </c>
      <c r="N454" s="9" t="s">
        <v>112</v>
      </c>
      <c r="O454" s="60">
        <v>39479</v>
      </c>
      <c r="P454" s="9">
        <v>5</v>
      </c>
      <c r="Q454" s="9">
        <v>12</v>
      </c>
      <c r="R454" s="9">
        <v>0</v>
      </c>
      <c r="S454" s="9">
        <v>50</v>
      </c>
      <c r="T454" s="9"/>
      <c r="U454" s="9" t="s">
        <v>130</v>
      </c>
      <c r="V454" s="9"/>
      <c r="W454" s="73"/>
      <c r="X454" s="9">
        <v>82500</v>
      </c>
      <c r="Y454" s="40">
        <f t="shared" si="8"/>
        <v>78375</v>
      </c>
      <c r="Z454" s="40">
        <v>4125</v>
      </c>
      <c r="AA454" s="9" t="s">
        <v>118</v>
      </c>
      <c r="AB454" s="9" t="s">
        <v>114</v>
      </c>
      <c r="AC454" s="9" t="s">
        <v>119</v>
      </c>
      <c r="AD454" s="3" t="s">
        <v>116</v>
      </c>
      <c r="AE454" s="9" t="s">
        <v>128</v>
      </c>
      <c r="AF454" s="3" t="s">
        <v>2008</v>
      </c>
      <c r="AG454" s="3" t="s">
        <v>2631</v>
      </c>
      <c r="AH454" s="9" t="s">
        <v>2300</v>
      </c>
      <c r="AI454" s="9" t="s">
        <v>585</v>
      </c>
      <c r="AJ454" s="34">
        <v>44526</v>
      </c>
      <c r="AK454" s="3"/>
    </row>
    <row r="455" spans="1:37" s="15" customFormat="1" ht="12">
      <c r="A455" s="3">
        <v>453</v>
      </c>
      <c r="B455" s="1" t="s">
        <v>2635</v>
      </c>
      <c r="C455" s="13" t="s">
        <v>1283</v>
      </c>
      <c r="D455" s="13" t="s">
        <v>1284</v>
      </c>
      <c r="E455" s="3" t="s">
        <v>4</v>
      </c>
      <c r="F455" s="24" t="s">
        <v>1285</v>
      </c>
      <c r="G455" s="13" t="s">
        <v>1277</v>
      </c>
      <c r="H455" s="9" t="s">
        <v>108</v>
      </c>
      <c r="I455" s="9" t="s">
        <v>98</v>
      </c>
      <c r="J455" s="9" t="s">
        <v>929</v>
      </c>
      <c r="K455" s="9" t="s">
        <v>110</v>
      </c>
      <c r="L455" s="9" t="s">
        <v>110</v>
      </c>
      <c r="M455" s="9" t="s">
        <v>2456</v>
      </c>
      <c r="N455" s="9" t="s">
        <v>112</v>
      </c>
      <c r="O455" s="60">
        <v>39479</v>
      </c>
      <c r="P455" s="9">
        <v>5</v>
      </c>
      <c r="Q455" s="9">
        <v>12</v>
      </c>
      <c r="R455" s="9">
        <v>0</v>
      </c>
      <c r="S455" s="9">
        <v>50</v>
      </c>
      <c r="T455" s="9"/>
      <c r="U455" s="9" t="s">
        <v>130</v>
      </c>
      <c r="V455" s="9"/>
      <c r="W455" s="73"/>
      <c r="X455" s="9">
        <v>26700</v>
      </c>
      <c r="Y455" s="40">
        <f t="shared" si="8"/>
        <v>25365</v>
      </c>
      <c r="Z455" s="40">
        <v>1335</v>
      </c>
      <c r="AA455" s="9" t="s">
        <v>118</v>
      </c>
      <c r="AB455" s="9" t="s">
        <v>114</v>
      </c>
      <c r="AC455" s="9" t="s">
        <v>119</v>
      </c>
      <c r="AD455" s="3" t="s">
        <v>116</v>
      </c>
      <c r="AE455" s="9" t="s">
        <v>128</v>
      </c>
      <c r="AF455" s="3" t="s">
        <v>2008</v>
      </c>
      <c r="AG455" s="3" t="s">
        <v>2631</v>
      </c>
      <c r="AH455" s="9" t="s">
        <v>2300</v>
      </c>
      <c r="AI455" s="9" t="s">
        <v>585</v>
      </c>
      <c r="AJ455" s="34">
        <v>44515</v>
      </c>
      <c r="AK455" s="3"/>
    </row>
    <row r="456" spans="1:37" s="15" customFormat="1" ht="12">
      <c r="A456" s="3">
        <v>454</v>
      </c>
      <c r="B456" s="1" t="s">
        <v>1286</v>
      </c>
      <c r="C456" s="13" t="s">
        <v>1287</v>
      </c>
      <c r="D456" s="13" t="s">
        <v>1288</v>
      </c>
      <c r="E456" s="3" t="s">
        <v>4</v>
      </c>
      <c r="F456" s="24" t="s">
        <v>1289</v>
      </c>
      <c r="G456" s="13" t="s">
        <v>1277</v>
      </c>
      <c r="H456" s="9" t="s">
        <v>108</v>
      </c>
      <c r="I456" s="9" t="s">
        <v>98</v>
      </c>
      <c r="J456" s="9" t="s">
        <v>929</v>
      </c>
      <c r="K456" s="9" t="s">
        <v>110</v>
      </c>
      <c r="L456" s="9" t="s">
        <v>110</v>
      </c>
      <c r="M456" s="9" t="s">
        <v>2456</v>
      </c>
      <c r="N456" s="9" t="s">
        <v>112</v>
      </c>
      <c r="O456" s="60">
        <v>39479</v>
      </c>
      <c r="P456" s="9">
        <v>5</v>
      </c>
      <c r="Q456" s="9">
        <v>12</v>
      </c>
      <c r="R456" s="9">
        <v>0</v>
      </c>
      <c r="S456" s="9">
        <v>50</v>
      </c>
      <c r="T456" s="9"/>
      <c r="U456" s="9" t="s">
        <v>130</v>
      </c>
      <c r="V456" s="9"/>
      <c r="W456" s="73"/>
      <c r="X456" s="9">
        <v>38300</v>
      </c>
      <c r="Y456" s="40">
        <f t="shared" si="8"/>
        <v>36385</v>
      </c>
      <c r="Z456" s="40">
        <v>1915</v>
      </c>
      <c r="AA456" s="9" t="s">
        <v>118</v>
      </c>
      <c r="AB456" s="9" t="s">
        <v>114</v>
      </c>
      <c r="AC456" s="9" t="s">
        <v>119</v>
      </c>
      <c r="AD456" s="3" t="s">
        <v>116</v>
      </c>
      <c r="AE456" s="9" t="s">
        <v>128</v>
      </c>
      <c r="AF456" s="3" t="s">
        <v>2008</v>
      </c>
      <c r="AG456" s="3" t="s">
        <v>2631</v>
      </c>
      <c r="AH456" s="9" t="s">
        <v>2300</v>
      </c>
      <c r="AI456" s="9" t="s">
        <v>585</v>
      </c>
      <c r="AJ456" s="34">
        <v>44520</v>
      </c>
      <c r="AK456" s="3"/>
    </row>
    <row r="457" spans="1:37" s="15" customFormat="1" ht="24">
      <c r="A457" s="3">
        <v>455</v>
      </c>
      <c r="B457" s="1" t="s">
        <v>1290</v>
      </c>
      <c r="C457" s="13" t="s">
        <v>1291</v>
      </c>
      <c r="D457" s="13" t="s">
        <v>2636</v>
      </c>
      <c r="E457" s="3" t="s">
        <v>4</v>
      </c>
      <c r="F457" s="24" t="s">
        <v>1292</v>
      </c>
      <c r="G457" s="13" t="s">
        <v>1277</v>
      </c>
      <c r="H457" s="9" t="s">
        <v>108</v>
      </c>
      <c r="I457" s="9" t="s">
        <v>98</v>
      </c>
      <c r="J457" s="9" t="s">
        <v>929</v>
      </c>
      <c r="K457" s="9" t="s">
        <v>110</v>
      </c>
      <c r="L457" s="9" t="s">
        <v>110</v>
      </c>
      <c r="M457" s="9" t="s">
        <v>2456</v>
      </c>
      <c r="N457" s="9" t="s">
        <v>112</v>
      </c>
      <c r="O457" s="60">
        <v>39479</v>
      </c>
      <c r="P457" s="9">
        <v>5</v>
      </c>
      <c r="Q457" s="9">
        <v>12</v>
      </c>
      <c r="R457" s="9">
        <v>0</v>
      </c>
      <c r="S457" s="9">
        <v>50</v>
      </c>
      <c r="T457" s="9"/>
      <c r="U457" s="9" t="s">
        <v>130</v>
      </c>
      <c r="V457" s="9"/>
      <c r="W457" s="73"/>
      <c r="X457" s="9">
        <v>19200</v>
      </c>
      <c r="Y457" s="40">
        <f t="shared" si="8"/>
        <v>18240</v>
      </c>
      <c r="Z457" s="40">
        <v>960</v>
      </c>
      <c r="AA457" s="9" t="s">
        <v>118</v>
      </c>
      <c r="AB457" s="9" t="s">
        <v>114</v>
      </c>
      <c r="AC457" s="9" t="s">
        <v>119</v>
      </c>
      <c r="AD457" s="3" t="s">
        <v>116</v>
      </c>
      <c r="AE457" s="9" t="s">
        <v>128</v>
      </c>
      <c r="AF457" s="3" t="s">
        <v>2008</v>
      </c>
      <c r="AG457" s="3" t="s">
        <v>2631</v>
      </c>
      <c r="AH457" s="9" t="s">
        <v>2300</v>
      </c>
      <c r="AI457" s="9" t="s">
        <v>585</v>
      </c>
      <c r="AJ457" s="34">
        <v>44512</v>
      </c>
      <c r="AK457" s="3"/>
    </row>
    <row r="458" spans="1:37" s="15" customFormat="1" ht="24">
      <c r="A458" s="3">
        <v>456</v>
      </c>
      <c r="B458" s="1" t="s">
        <v>1293</v>
      </c>
      <c r="C458" s="13" t="s">
        <v>1294</v>
      </c>
      <c r="D458" s="13" t="s">
        <v>1295</v>
      </c>
      <c r="E458" s="3" t="s">
        <v>4</v>
      </c>
      <c r="F458" s="24" t="s">
        <v>1296</v>
      </c>
      <c r="G458" s="13" t="s">
        <v>1277</v>
      </c>
      <c r="H458" s="9" t="s">
        <v>108</v>
      </c>
      <c r="I458" s="9" t="s">
        <v>98</v>
      </c>
      <c r="J458" s="9" t="s">
        <v>929</v>
      </c>
      <c r="K458" s="9" t="s">
        <v>110</v>
      </c>
      <c r="L458" s="9" t="s">
        <v>110</v>
      </c>
      <c r="M458" s="9" t="s">
        <v>2456</v>
      </c>
      <c r="N458" s="9" t="s">
        <v>112</v>
      </c>
      <c r="O458" s="60">
        <v>39479</v>
      </c>
      <c r="P458" s="9">
        <v>5</v>
      </c>
      <c r="Q458" s="9">
        <v>12</v>
      </c>
      <c r="R458" s="9">
        <v>0</v>
      </c>
      <c r="S458" s="9">
        <v>50</v>
      </c>
      <c r="T458" s="9"/>
      <c r="U458" s="9" t="s">
        <v>130</v>
      </c>
      <c r="V458" s="9"/>
      <c r="W458" s="73"/>
      <c r="X458" s="9">
        <v>24300</v>
      </c>
      <c r="Y458" s="40">
        <f t="shared" si="8"/>
        <v>23085</v>
      </c>
      <c r="Z458" s="40">
        <v>1215</v>
      </c>
      <c r="AA458" s="9" t="s">
        <v>118</v>
      </c>
      <c r="AB458" s="9" t="s">
        <v>114</v>
      </c>
      <c r="AC458" s="9" t="s">
        <v>119</v>
      </c>
      <c r="AD458" s="3" t="s">
        <v>116</v>
      </c>
      <c r="AE458" s="9" t="s">
        <v>128</v>
      </c>
      <c r="AF458" s="3" t="s">
        <v>2008</v>
      </c>
      <c r="AG458" s="3" t="s">
        <v>2631</v>
      </c>
      <c r="AH458" s="9" t="s">
        <v>2300</v>
      </c>
      <c r="AI458" s="9" t="s">
        <v>585</v>
      </c>
      <c r="AJ458" s="34">
        <v>44516</v>
      </c>
      <c r="AK458" s="3"/>
    </row>
    <row r="459" spans="1:37" s="15" customFormat="1" ht="12">
      <c r="A459" s="3">
        <v>457</v>
      </c>
      <c r="B459" s="1" t="s">
        <v>1297</v>
      </c>
      <c r="C459" s="13" t="s">
        <v>1298</v>
      </c>
      <c r="D459" s="13" t="s">
        <v>1299</v>
      </c>
      <c r="E459" s="3" t="s">
        <v>4</v>
      </c>
      <c r="F459" s="24" t="s">
        <v>1300</v>
      </c>
      <c r="G459" s="13" t="s">
        <v>1277</v>
      </c>
      <c r="H459" s="9" t="s">
        <v>108</v>
      </c>
      <c r="I459" s="9" t="s">
        <v>98</v>
      </c>
      <c r="J459" s="9" t="s">
        <v>929</v>
      </c>
      <c r="K459" s="9" t="s">
        <v>110</v>
      </c>
      <c r="L459" s="9" t="s">
        <v>110</v>
      </c>
      <c r="M459" s="9" t="s">
        <v>2456</v>
      </c>
      <c r="N459" s="9" t="s">
        <v>112</v>
      </c>
      <c r="O459" s="60">
        <v>39479</v>
      </c>
      <c r="P459" s="9">
        <v>5</v>
      </c>
      <c r="Q459" s="9">
        <v>12</v>
      </c>
      <c r="R459" s="9">
        <v>0</v>
      </c>
      <c r="S459" s="9">
        <v>50</v>
      </c>
      <c r="T459" s="9"/>
      <c r="U459" s="9" t="s">
        <v>130</v>
      </c>
      <c r="V459" s="9"/>
      <c r="W459" s="73"/>
      <c r="X459" s="9">
        <v>66100</v>
      </c>
      <c r="Y459" s="40">
        <f t="shared" si="8"/>
        <v>62795</v>
      </c>
      <c r="Z459" s="40">
        <v>3305</v>
      </c>
      <c r="AA459" s="9" t="s">
        <v>118</v>
      </c>
      <c r="AB459" s="9" t="s">
        <v>114</v>
      </c>
      <c r="AC459" s="9" t="s">
        <v>119</v>
      </c>
      <c r="AD459" s="3" t="s">
        <v>116</v>
      </c>
      <c r="AE459" s="9" t="s">
        <v>128</v>
      </c>
      <c r="AF459" s="3" t="s">
        <v>2008</v>
      </c>
      <c r="AG459" s="3" t="s">
        <v>2631</v>
      </c>
      <c r="AH459" s="9" t="s">
        <v>2300</v>
      </c>
      <c r="AI459" s="9" t="s">
        <v>585</v>
      </c>
      <c r="AJ459" s="34">
        <v>44541</v>
      </c>
      <c r="AK459" s="3"/>
    </row>
    <row r="460" spans="1:37" s="15" customFormat="1" ht="12">
      <c r="A460" s="3">
        <v>458</v>
      </c>
      <c r="B460" s="1" t="s">
        <v>1301</v>
      </c>
      <c r="C460" s="13" t="s">
        <v>1302</v>
      </c>
      <c r="D460" s="13" t="s">
        <v>1303</v>
      </c>
      <c r="E460" s="3" t="s">
        <v>4</v>
      </c>
      <c r="F460" s="24" t="s">
        <v>1304</v>
      </c>
      <c r="G460" s="13" t="s">
        <v>1277</v>
      </c>
      <c r="H460" s="9" t="s">
        <v>108</v>
      </c>
      <c r="I460" s="9" t="s">
        <v>98</v>
      </c>
      <c r="J460" s="9" t="s">
        <v>929</v>
      </c>
      <c r="K460" s="9" t="s">
        <v>110</v>
      </c>
      <c r="L460" s="9" t="s">
        <v>110</v>
      </c>
      <c r="M460" s="9" t="s">
        <v>2456</v>
      </c>
      <c r="N460" s="9" t="s">
        <v>112</v>
      </c>
      <c r="O460" s="60">
        <v>39479</v>
      </c>
      <c r="P460" s="9">
        <v>5</v>
      </c>
      <c r="Q460" s="9">
        <v>12</v>
      </c>
      <c r="R460" s="9">
        <v>0</v>
      </c>
      <c r="S460" s="9">
        <v>50</v>
      </c>
      <c r="T460" s="9"/>
      <c r="U460" s="9" t="s">
        <v>130</v>
      </c>
      <c r="V460" s="9"/>
      <c r="W460" s="73"/>
      <c r="X460" s="9">
        <v>121300</v>
      </c>
      <c r="Y460" s="40">
        <f t="shared" si="8"/>
        <v>115235</v>
      </c>
      <c r="Z460" s="40">
        <v>6065</v>
      </c>
      <c r="AA460" s="9" t="s">
        <v>118</v>
      </c>
      <c r="AB460" s="9" t="s">
        <v>114</v>
      </c>
      <c r="AC460" s="9" t="s">
        <v>119</v>
      </c>
      <c r="AD460" s="3" t="s">
        <v>116</v>
      </c>
      <c r="AE460" s="9" t="s">
        <v>128</v>
      </c>
      <c r="AF460" s="3" t="s">
        <v>2008</v>
      </c>
      <c r="AG460" s="3" t="s">
        <v>2631</v>
      </c>
      <c r="AH460" s="9" t="s">
        <v>2300</v>
      </c>
      <c r="AI460" s="9" t="s">
        <v>585</v>
      </c>
      <c r="AJ460" s="34">
        <v>44523</v>
      </c>
      <c r="AK460" s="3"/>
    </row>
    <row r="461" spans="1:37" s="15" customFormat="1" ht="12">
      <c r="A461" s="3">
        <v>459</v>
      </c>
      <c r="B461" s="1" t="s">
        <v>1305</v>
      </c>
      <c r="C461" s="13" t="s">
        <v>1306</v>
      </c>
      <c r="D461" s="13" t="s">
        <v>1307</v>
      </c>
      <c r="E461" s="3" t="s">
        <v>4</v>
      </c>
      <c r="F461" s="24" t="s">
        <v>1308</v>
      </c>
      <c r="G461" s="13" t="s">
        <v>1277</v>
      </c>
      <c r="H461" s="9" t="s">
        <v>108</v>
      </c>
      <c r="I461" s="9" t="s">
        <v>98</v>
      </c>
      <c r="J461" s="9" t="s">
        <v>929</v>
      </c>
      <c r="K461" s="9" t="s">
        <v>110</v>
      </c>
      <c r="L461" s="9" t="s">
        <v>110</v>
      </c>
      <c r="M461" s="9" t="s">
        <v>2456</v>
      </c>
      <c r="N461" s="9" t="s">
        <v>112</v>
      </c>
      <c r="O461" s="60">
        <v>39479</v>
      </c>
      <c r="P461" s="9">
        <v>5</v>
      </c>
      <c r="Q461" s="9">
        <v>12</v>
      </c>
      <c r="R461" s="9">
        <v>0</v>
      </c>
      <c r="S461" s="9">
        <v>50</v>
      </c>
      <c r="T461" s="9"/>
      <c r="U461" s="9" t="s">
        <v>130</v>
      </c>
      <c r="V461" s="9"/>
      <c r="W461" s="73"/>
      <c r="X461" s="9">
        <v>143100</v>
      </c>
      <c r="Y461" s="40">
        <f t="shared" si="8"/>
        <v>135945</v>
      </c>
      <c r="Z461" s="40">
        <v>7155</v>
      </c>
      <c r="AA461" s="9" t="s">
        <v>118</v>
      </c>
      <c r="AB461" s="9" t="s">
        <v>114</v>
      </c>
      <c r="AC461" s="9" t="s">
        <v>119</v>
      </c>
      <c r="AD461" s="3" t="s">
        <v>116</v>
      </c>
      <c r="AE461" s="9" t="s">
        <v>128</v>
      </c>
      <c r="AF461" s="3" t="s">
        <v>2008</v>
      </c>
      <c r="AG461" s="3" t="s">
        <v>2631</v>
      </c>
      <c r="AH461" s="9" t="s">
        <v>2300</v>
      </c>
      <c r="AI461" s="9" t="s">
        <v>585</v>
      </c>
      <c r="AJ461" s="34">
        <v>44519</v>
      </c>
      <c r="AK461" s="3"/>
    </row>
    <row r="462" spans="1:37" s="15" customFormat="1" ht="24">
      <c r="A462" s="3">
        <v>460</v>
      </c>
      <c r="B462" s="1" t="s">
        <v>2637</v>
      </c>
      <c r="C462" s="13" t="s">
        <v>1309</v>
      </c>
      <c r="D462" s="13" t="s">
        <v>2638</v>
      </c>
      <c r="E462" s="3" t="s">
        <v>4</v>
      </c>
      <c r="F462" s="24" t="s">
        <v>1310</v>
      </c>
      <c r="G462" s="13" t="s">
        <v>1277</v>
      </c>
      <c r="H462" s="9" t="s">
        <v>108</v>
      </c>
      <c r="I462" s="9" t="s">
        <v>98</v>
      </c>
      <c r="J462" s="9" t="s">
        <v>929</v>
      </c>
      <c r="K462" s="9" t="s">
        <v>110</v>
      </c>
      <c r="L462" s="9" t="s">
        <v>110</v>
      </c>
      <c r="M462" s="9" t="s">
        <v>2456</v>
      </c>
      <c r="N462" s="9" t="s">
        <v>112</v>
      </c>
      <c r="O462" s="60">
        <v>39479</v>
      </c>
      <c r="P462" s="9">
        <v>5</v>
      </c>
      <c r="Q462" s="9">
        <v>12</v>
      </c>
      <c r="R462" s="9">
        <v>0</v>
      </c>
      <c r="S462" s="9">
        <v>50</v>
      </c>
      <c r="T462" s="9"/>
      <c r="U462" s="9" t="s">
        <v>130</v>
      </c>
      <c r="V462" s="9"/>
      <c r="W462" s="73"/>
      <c r="X462" s="9">
        <v>34000</v>
      </c>
      <c r="Y462" s="40">
        <f t="shared" si="8"/>
        <v>32300</v>
      </c>
      <c r="Z462" s="40">
        <v>1700</v>
      </c>
      <c r="AA462" s="9" t="s">
        <v>118</v>
      </c>
      <c r="AB462" s="9" t="s">
        <v>114</v>
      </c>
      <c r="AC462" s="9" t="s">
        <v>119</v>
      </c>
      <c r="AD462" s="3" t="s">
        <v>116</v>
      </c>
      <c r="AE462" s="9" t="s">
        <v>128</v>
      </c>
      <c r="AF462" s="3" t="s">
        <v>2008</v>
      </c>
      <c r="AG462" s="3" t="s">
        <v>2631</v>
      </c>
      <c r="AH462" s="9" t="s">
        <v>2300</v>
      </c>
      <c r="AI462" s="9" t="s">
        <v>585</v>
      </c>
      <c r="AJ462" s="34">
        <v>44522</v>
      </c>
      <c r="AK462" s="3"/>
    </row>
    <row r="463" spans="1:37" s="15" customFormat="1" ht="12">
      <c r="A463" s="3">
        <v>461</v>
      </c>
      <c r="B463" s="1" t="s">
        <v>1311</v>
      </c>
      <c r="C463" s="13" t="s">
        <v>1312</v>
      </c>
      <c r="D463" s="4" t="s">
        <v>1313</v>
      </c>
      <c r="E463" s="3" t="s">
        <v>4</v>
      </c>
      <c r="F463" s="24" t="s">
        <v>1314</v>
      </c>
      <c r="G463" s="13" t="s">
        <v>1277</v>
      </c>
      <c r="H463" s="9" t="s">
        <v>108</v>
      </c>
      <c r="I463" s="9" t="s">
        <v>98</v>
      </c>
      <c r="J463" s="9" t="s">
        <v>929</v>
      </c>
      <c r="K463" s="9" t="s">
        <v>110</v>
      </c>
      <c r="L463" s="9" t="s">
        <v>110</v>
      </c>
      <c r="M463" s="9" t="s">
        <v>2456</v>
      </c>
      <c r="N463" s="9" t="s">
        <v>112</v>
      </c>
      <c r="O463" s="60">
        <v>39479</v>
      </c>
      <c r="P463" s="9">
        <v>5</v>
      </c>
      <c r="Q463" s="9">
        <v>12</v>
      </c>
      <c r="R463" s="9">
        <v>0</v>
      </c>
      <c r="S463" s="9">
        <v>50</v>
      </c>
      <c r="T463" s="9"/>
      <c r="U463" s="9" t="s">
        <v>130</v>
      </c>
      <c r="V463" s="9"/>
      <c r="W463" s="73"/>
      <c r="X463" s="9">
        <v>21300</v>
      </c>
      <c r="Y463" s="40">
        <f t="shared" si="8"/>
        <v>20235</v>
      </c>
      <c r="Z463" s="40">
        <v>1065</v>
      </c>
      <c r="AA463" s="9" t="s">
        <v>118</v>
      </c>
      <c r="AB463" s="9" t="s">
        <v>114</v>
      </c>
      <c r="AC463" s="9" t="s">
        <v>119</v>
      </c>
      <c r="AD463" s="3" t="s">
        <v>116</v>
      </c>
      <c r="AE463" s="9" t="s">
        <v>128</v>
      </c>
      <c r="AF463" s="3" t="s">
        <v>2008</v>
      </c>
      <c r="AG463" s="3" t="s">
        <v>2631</v>
      </c>
      <c r="AH463" s="9" t="s">
        <v>2300</v>
      </c>
      <c r="AI463" s="9" t="s">
        <v>585</v>
      </c>
      <c r="AJ463" s="34">
        <v>44530</v>
      </c>
      <c r="AK463" s="3"/>
    </row>
    <row r="464" spans="1:37" s="15" customFormat="1" ht="12">
      <c r="A464" s="3">
        <v>462</v>
      </c>
      <c r="B464" s="1" t="s">
        <v>2639</v>
      </c>
      <c r="C464" s="13" t="s">
        <v>1315</v>
      </c>
      <c r="D464" s="4" t="s">
        <v>1316</v>
      </c>
      <c r="E464" s="3" t="s">
        <v>4</v>
      </c>
      <c r="F464" s="24" t="s">
        <v>1317</v>
      </c>
      <c r="G464" s="13" t="s">
        <v>1277</v>
      </c>
      <c r="H464" s="9" t="s">
        <v>108</v>
      </c>
      <c r="I464" s="9" t="s">
        <v>98</v>
      </c>
      <c r="J464" s="9" t="s">
        <v>929</v>
      </c>
      <c r="K464" s="9" t="s">
        <v>110</v>
      </c>
      <c r="L464" s="9" t="s">
        <v>110</v>
      </c>
      <c r="M464" s="9" t="s">
        <v>2456</v>
      </c>
      <c r="N464" s="9" t="s">
        <v>112</v>
      </c>
      <c r="O464" s="60">
        <v>39479</v>
      </c>
      <c r="P464" s="9">
        <v>5</v>
      </c>
      <c r="Q464" s="9">
        <v>12</v>
      </c>
      <c r="R464" s="9">
        <v>0</v>
      </c>
      <c r="S464" s="9">
        <v>50</v>
      </c>
      <c r="T464" s="9"/>
      <c r="U464" s="9" t="s">
        <v>130</v>
      </c>
      <c r="V464" s="9"/>
      <c r="W464" s="73"/>
      <c r="X464" s="9">
        <v>28600</v>
      </c>
      <c r="Y464" s="40">
        <f t="shared" si="8"/>
        <v>27170</v>
      </c>
      <c r="Z464" s="40">
        <v>1430</v>
      </c>
      <c r="AA464" s="9" t="s">
        <v>118</v>
      </c>
      <c r="AB464" s="9" t="s">
        <v>114</v>
      </c>
      <c r="AC464" s="9" t="s">
        <v>119</v>
      </c>
      <c r="AD464" s="3" t="s">
        <v>116</v>
      </c>
      <c r="AE464" s="9" t="s">
        <v>128</v>
      </c>
      <c r="AF464" s="3" t="s">
        <v>2008</v>
      </c>
      <c r="AG464" s="3" t="s">
        <v>2631</v>
      </c>
      <c r="AH464" s="9" t="s">
        <v>2300</v>
      </c>
      <c r="AI464" s="9" t="s">
        <v>585</v>
      </c>
      <c r="AJ464" s="34">
        <v>44516</v>
      </c>
      <c r="AK464" s="3"/>
    </row>
    <row r="465" spans="1:37" s="15" customFormat="1" ht="12">
      <c r="A465" s="3">
        <v>463</v>
      </c>
      <c r="B465" s="1" t="s">
        <v>2640</v>
      </c>
      <c r="C465" s="13" t="s">
        <v>1318</v>
      </c>
      <c r="D465" s="4" t="s">
        <v>1319</v>
      </c>
      <c r="E465" s="3" t="s">
        <v>4</v>
      </c>
      <c r="F465" s="24" t="s">
        <v>1320</v>
      </c>
      <c r="G465" s="13" t="s">
        <v>1277</v>
      </c>
      <c r="H465" s="9" t="s">
        <v>108</v>
      </c>
      <c r="I465" s="9" t="s">
        <v>98</v>
      </c>
      <c r="J465" s="9" t="s">
        <v>929</v>
      </c>
      <c r="K465" s="9" t="s">
        <v>110</v>
      </c>
      <c r="L465" s="9" t="s">
        <v>110</v>
      </c>
      <c r="M465" s="9" t="s">
        <v>2456</v>
      </c>
      <c r="N465" s="9" t="s">
        <v>112</v>
      </c>
      <c r="O465" s="60">
        <v>39479</v>
      </c>
      <c r="P465" s="9">
        <v>5</v>
      </c>
      <c r="Q465" s="9">
        <v>12</v>
      </c>
      <c r="R465" s="9">
        <v>0</v>
      </c>
      <c r="S465" s="9">
        <v>50</v>
      </c>
      <c r="T465" s="9"/>
      <c r="U465" s="9" t="s">
        <v>130</v>
      </c>
      <c r="V465" s="9"/>
      <c r="W465" s="73"/>
      <c r="X465" s="9">
        <v>19200</v>
      </c>
      <c r="Y465" s="40">
        <f t="shared" si="8"/>
        <v>18240</v>
      </c>
      <c r="Z465" s="40">
        <v>960</v>
      </c>
      <c r="AA465" s="9" t="s">
        <v>118</v>
      </c>
      <c r="AB465" s="9" t="s">
        <v>114</v>
      </c>
      <c r="AC465" s="9" t="s">
        <v>119</v>
      </c>
      <c r="AD465" s="3" t="s">
        <v>116</v>
      </c>
      <c r="AE465" s="9" t="s">
        <v>128</v>
      </c>
      <c r="AF465" s="3" t="s">
        <v>2008</v>
      </c>
      <c r="AG465" s="3" t="s">
        <v>2631</v>
      </c>
      <c r="AH465" s="9" t="s">
        <v>2300</v>
      </c>
      <c r="AI465" s="9" t="s">
        <v>585</v>
      </c>
      <c r="AJ465" s="34">
        <v>44529</v>
      </c>
      <c r="AK465" s="3"/>
    </row>
    <row r="466" spans="1:37" s="15" customFormat="1" ht="12">
      <c r="A466" s="3">
        <v>464</v>
      </c>
      <c r="B466" s="1" t="s">
        <v>2641</v>
      </c>
      <c r="C466" s="13" t="s">
        <v>1321</v>
      </c>
      <c r="D466" s="9" t="s">
        <v>1322</v>
      </c>
      <c r="E466" s="3" t="s">
        <v>4</v>
      </c>
      <c r="F466" s="24" t="s">
        <v>1323</v>
      </c>
      <c r="G466" s="13" t="s">
        <v>1277</v>
      </c>
      <c r="H466" s="9" t="s">
        <v>108</v>
      </c>
      <c r="I466" s="9" t="s">
        <v>98</v>
      </c>
      <c r="J466" s="9" t="s">
        <v>929</v>
      </c>
      <c r="K466" s="9" t="s">
        <v>110</v>
      </c>
      <c r="L466" s="9" t="s">
        <v>110</v>
      </c>
      <c r="M466" s="9" t="s">
        <v>2456</v>
      </c>
      <c r="N466" s="9" t="s">
        <v>112</v>
      </c>
      <c r="O466" s="60">
        <v>39479</v>
      </c>
      <c r="P466" s="9">
        <v>5</v>
      </c>
      <c r="Q466" s="9">
        <v>12</v>
      </c>
      <c r="R466" s="9">
        <v>0</v>
      </c>
      <c r="S466" s="9">
        <v>50</v>
      </c>
      <c r="T466" s="9"/>
      <c r="U466" s="9" t="s">
        <v>130</v>
      </c>
      <c r="V466" s="9"/>
      <c r="W466" s="73"/>
      <c r="X466" s="9">
        <v>31000</v>
      </c>
      <c r="Y466" s="40">
        <f t="shared" si="8"/>
        <v>29450</v>
      </c>
      <c r="Z466" s="40">
        <v>1550</v>
      </c>
      <c r="AA466" s="9" t="s">
        <v>118</v>
      </c>
      <c r="AB466" s="9" t="s">
        <v>114</v>
      </c>
      <c r="AC466" s="9" t="s">
        <v>119</v>
      </c>
      <c r="AD466" s="3" t="s">
        <v>116</v>
      </c>
      <c r="AE466" s="9" t="s">
        <v>128</v>
      </c>
      <c r="AF466" s="3" t="s">
        <v>2008</v>
      </c>
      <c r="AG466" s="3" t="s">
        <v>2631</v>
      </c>
      <c r="AH466" s="9" t="s">
        <v>2574</v>
      </c>
      <c r="AI466" s="9" t="s">
        <v>585</v>
      </c>
      <c r="AJ466" s="34">
        <v>44522</v>
      </c>
      <c r="AK466" s="3">
        <v>0.41</v>
      </c>
    </row>
    <row r="467" spans="1:37" s="15" customFormat="1" ht="12">
      <c r="A467" s="3">
        <v>465</v>
      </c>
      <c r="B467" s="1" t="s">
        <v>2642</v>
      </c>
      <c r="C467" s="13" t="s">
        <v>1324</v>
      </c>
      <c r="D467" s="4" t="s">
        <v>2643</v>
      </c>
      <c r="E467" s="3" t="s">
        <v>4</v>
      </c>
      <c r="F467" s="24" t="s">
        <v>1325</v>
      </c>
      <c r="G467" s="13" t="s">
        <v>1277</v>
      </c>
      <c r="H467" s="9" t="s">
        <v>108</v>
      </c>
      <c r="I467" s="9" t="s">
        <v>98</v>
      </c>
      <c r="J467" s="9" t="s">
        <v>929</v>
      </c>
      <c r="K467" s="9" t="s">
        <v>110</v>
      </c>
      <c r="L467" s="9" t="s">
        <v>110</v>
      </c>
      <c r="M467" s="9" t="s">
        <v>2456</v>
      </c>
      <c r="N467" s="9" t="s">
        <v>112</v>
      </c>
      <c r="O467" s="60">
        <v>39479</v>
      </c>
      <c r="P467" s="9">
        <v>5</v>
      </c>
      <c r="Q467" s="9">
        <v>12</v>
      </c>
      <c r="R467" s="9">
        <v>0</v>
      </c>
      <c r="S467" s="9">
        <v>50</v>
      </c>
      <c r="T467" s="9"/>
      <c r="U467" s="9" t="s">
        <v>130</v>
      </c>
      <c r="V467" s="9"/>
      <c r="W467" s="73"/>
      <c r="X467" s="9">
        <v>192100</v>
      </c>
      <c r="Y467" s="40">
        <f t="shared" si="8"/>
        <v>182495</v>
      </c>
      <c r="Z467" s="40">
        <v>9605</v>
      </c>
      <c r="AA467" s="9" t="s">
        <v>118</v>
      </c>
      <c r="AB467" s="9" t="s">
        <v>114</v>
      </c>
      <c r="AC467" s="9" t="s">
        <v>119</v>
      </c>
      <c r="AD467" s="3" t="s">
        <v>116</v>
      </c>
      <c r="AE467" s="9" t="s">
        <v>128</v>
      </c>
      <c r="AF467" s="3" t="s">
        <v>2008</v>
      </c>
      <c r="AG467" s="3" t="s">
        <v>2631</v>
      </c>
      <c r="AH467" s="9" t="s">
        <v>2300</v>
      </c>
      <c r="AI467" s="9" t="s">
        <v>585</v>
      </c>
      <c r="AJ467" s="34">
        <v>44510</v>
      </c>
      <c r="AK467" s="3"/>
    </row>
    <row r="468" spans="1:37" s="15" customFormat="1" ht="12">
      <c r="A468" s="3">
        <v>466</v>
      </c>
      <c r="B468" s="1" t="s">
        <v>2644</v>
      </c>
      <c r="C468" s="13" t="s">
        <v>1326</v>
      </c>
      <c r="D468" s="4" t="s">
        <v>1327</v>
      </c>
      <c r="E468" s="3" t="s">
        <v>4</v>
      </c>
      <c r="F468" s="24" t="s">
        <v>1328</v>
      </c>
      <c r="G468" s="13" t="s">
        <v>1277</v>
      </c>
      <c r="H468" s="9" t="s">
        <v>108</v>
      </c>
      <c r="I468" s="9" t="s">
        <v>98</v>
      </c>
      <c r="J468" s="9" t="s">
        <v>929</v>
      </c>
      <c r="K468" s="9" t="s">
        <v>110</v>
      </c>
      <c r="L468" s="9" t="s">
        <v>110</v>
      </c>
      <c r="M468" s="9" t="s">
        <v>2456</v>
      </c>
      <c r="N468" s="9" t="s">
        <v>112</v>
      </c>
      <c r="O468" s="60">
        <v>39479</v>
      </c>
      <c r="P468" s="9">
        <v>5</v>
      </c>
      <c r="Q468" s="9">
        <v>12</v>
      </c>
      <c r="R468" s="9">
        <v>0</v>
      </c>
      <c r="S468" s="9">
        <v>50</v>
      </c>
      <c r="T468" s="9"/>
      <c r="U468" s="9" t="s">
        <v>130</v>
      </c>
      <c r="V468" s="9"/>
      <c r="W468" s="73"/>
      <c r="X468" s="9">
        <v>17000</v>
      </c>
      <c r="Y468" s="40">
        <f t="shared" si="8"/>
        <v>16150</v>
      </c>
      <c r="Z468" s="40">
        <v>850</v>
      </c>
      <c r="AA468" s="9" t="s">
        <v>118</v>
      </c>
      <c r="AB468" s="9" t="s">
        <v>114</v>
      </c>
      <c r="AC468" s="9" t="s">
        <v>119</v>
      </c>
      <c r="AD468" s="3" t="s">
        <v>116</v>
      </c>
      <c r="AE468" s="9" t="s">
        <v>128</v>
      </c>
      <c r="AF468" s="3" t="s">
        <v>2008</v>
      </c>
      <c r="AG468" s="3" t="s">
        <v>2631</v>
      </c>
      <c r="AH468" s="9" t="s">
        <v>2300</v>
      </c>
      <c r="AI468" s="9" t="s">
        <v>585</v>
      </c>
      <c r="AJ468" s="34">
        <v>44529</v>
      </c>
      <c r="AK468" s="3"/>
    </row>
    <row r="469" spans="1:37" s="15" customFormat="1" ht="12">
      <c r="A469" s="3">
        <v>467</v>
      </c>
      <c r="B469" s="1" t="s">
        <v>1329</v>
      </c>
      <c r="C469" s="13" t="s">
        <v>1330</v>
      </c>
      <c r="D469" s="4" t="s">
        <v>2645</v>
      </c>
      <c r="E469" s="3" t="s">
        <v>4</v>
      </c>
      <c r="F469" s="24" t="s">
        <v>1331</v>
      </c>
      <c r="G469" s="13" t="s">
        <v>1277</v>
      </c>
      <c r="H469" s="9" t="s">
        <v>108</v>
      </c>
      <c r="I469" s="9" t="s">
        <v>98</v>
      </c>
      <c r="J469" s="9" t="s">
        <v>929</v>
      </c>
      <c r="K469" s="9" t="s">
        <v>110</v>
      </c>
      <c r="L469" s="9" t="s">
        <v>110</v>
      </c>
      <c r="M469" s="9" t="s">
        <v>2456</v>
      </c>
      <c r="N469" s="9" t="s">
        <v>112</v>
      </c>
      <c r="O469" s="60">
        <v>39479</v>
      </c>
      <c r="P469" s="9">
        <v>5</v>
      </c>
      <c r="Q469" s="9">
        <v>12</v>
      </c>
      <c r="R469" s="9">
        <v>0</v>
      </c>
      <c r="S469" s="9">
        <v>50</v>
      </c>
      <c r="T469" s="9"/>
      <c r="U469" s="9" t="s">
        <v>130</v>
      </c>
      <c r="V469" s="9"/>
      <c r="W469" s="73"/>
      <c r="X469" s="9">
        <v>106200</v>
      </c>
      <c r="Y469" s="40">
        <f t="shared" si="8"/>
        <v>100890</v>
      </c>
      <c r="Z469" s="40">
        <v>5310</v>
      </c>
      <c r="AA469" s="9" t="s">
        <v>118</v>
      </c>
      <c r="AB469" s="9" t="s">
        <v>114</v>
      </c>
      <c r="AC469" s="9" t="s">
        <v>119</v>
      </c>
      <c r="AD469" s="3" t="s">
        <v>116</v>
      </c>
      <c r="AE469" s="9" t="s">
        <v>128</v>
      </c>
      <c r="AF469" s="3" t="s">
        <v>2008</v>
      </c>
      <c r="AG469" s="3" t="s">
        <v>2631</v>
      </c>
      <c r="AH469" s="9"/>
      <c r="AI469" s="9"/>
      <c r="AJ469" s="34">
        <v>44523</v>
      </c>
      <c r="AK469" s="3"/>
    </row>
    <row r="470" spans="1:37" s="15" customFormat="1" ht="12">
      <c r="A470" s="3">
        <v>468</v>
      </c>
      <c r="B470" s="1" t="s">
        <v>2646</v>
      </c>
      <c r="C470" s="13" t="s">
        <v>1332</v>
      </c>
      <c r="D470" s="4">
        <v>392060061</v>
      </c>
      <c r="E470" s="3" t="s">
        <v>4</v>
      </c>
      <c r="F470" s="24" t="s">
        <v>1333</v>
      </c>
      <c r="G470" s="13" t="s">
        <v>1277</v>
      </c>
      <c r="H470" s="9" t="s">
        <v>108</v>
      </c>
      <c r="I470" s="9" t="s">
        <v>98</v>
      </c>
      <c r="J470" s="9" t="s">
        <v>929</v>
      </c>
      <c r="K470" s="9" t="s">
        <v>110</v>
      </c>
      <c r="L470" s="9" t="s">
        <v>110</v>
      </c>
      <c r="M470" s="9" t="s">
        <v>2456</v>
      </c>
      <c r="N470" s="9" t="s">
        <v>112</v>
      </c>
      <c r="O470" s="60">
        <v>39479</v>
      </c>
      <c r="P470" s="9">
        <v>5</v>
      </c>
      <c r="Q470" s="9">
        <v>12</v>
      </c>
      <c r="R470" s="9">
        <v>0</v>
      </c>
      <c r="S470" s="9">
        <v>50</v>
      </c>
      <c r="T470" s="9"/>
      <c r="U470" s="9" t="s">
        <v>130</v>
      </c>
      <c r="V470" s="9"/>
      <c r="W470" s="73"/>
      <c r="X470" s="9">
        <v>192100</v>
      </c>
      <c r="Y470" s="40">
        <f t="shared" si="8"/>
        <v>182495</v>
      </c>
      <c r="Z470" s="40">
        <v>9605</v>
      </c>
      <c r="AA470" s="9" t="s">
        <v>118</v>
      </c>
      <c r="AB470" s="9" t="s">
        <v>114</v>
      </c>
      <c r="AC470" s="9" t="s">
        <v>119</v>
      </c>
      <c r="AD470" s="3" t="s">
        <v>116</v>
      </c>
      <c r="AE470" s="9" t="s">
        <v>128</v>
      </c>
      <c r="AF470" s="3" t="s">
        <v>2008</v>
      </c>
      <c r="AG470" s="3" t="s">
        <v>2631</v>
      </c>
      <c r="AH470" s="9"/>
      <c r="AI470" s="9"/>
      <c r="AJ470" s="34">
        <v>44529</v>
      </c>
      <c r="AK470" s="3"/>
    </row>
    <row r="471" spans="1:37" s="15" customFormat="1" ht="12">
      <c r="A471" s="3">
        <v>469</v>
      </c>
      <c r="B471" s="20" t="s">
        <v>1334</v>
      </c>
      <c r="C471" s="13" t="s">
        <v>1335</v>
      </c>
      <c r="D471" s="4">
        <v>392090001</v>
      </c>
      <c r="E471" s="3" t="s">
        <v>4</v>
      </c>
      <c r="F471" s="24" t="s">
        <v>1336</v>
      </c>
      <c r="G471" s="13" t="s">
        <v>1277</v>
      </c>
      <c r="H471" s="9" t="s">
        <v>108</v>
      </c>
      <c r="I471" s="9" t="s">
        <v>98</v>
      </c>
      <c r="J471" s="9" t="s">
        <v>929</v>
      </c>
      <c r="K471" s="9" t="s">
        <v>110</v>
      </c>
      <c r="L471" s="9" t="s">
        <v>110</v>
      </c>
      <c r="M471" s="9" t="s">
        <v>2456</v>
      </c>
      <c r="N471" s="9" t="s">
        <v>112</v>
      </c>
      <c r="O471" s="60">
        <v>39479</v>
      </c>
      <c r="P471" s="9">
        <v>5</v>
      </c>
      <c r="Q471" s="9">
        <v>12</v>
      </c>
      <c r="R471" s="9">
        <v>0</v>
      </c>
      <c r="S471" s="9">
        <v>50</v>
      </c>
      <c r="T471" s="9"/>
      <c r="U471" s="9" t="s">
        <v>130</v>
      </c>
      <c r="V471" s="9"/>
      <c r="W471" s="73"/>
      <c r="X471" s="9">
        <v>63100</v>
      </c>
      <c r="Y471" s="40">
        <f t="shared" si="8"/>
        <v>59945</v>
      </c>
      <c r="Z471" s="40">
        <v>3155</v>
      </c>
      <c r="AA471" s="9" t="s">
        <v>118</v>
      </c>
      <c r="AB471" s="9" t="s">
        <v>114</v>
      </c>
      <c r="AC471" s="9" t="s">
        <v>119</v>
      </c>
      <c r="AD471" s="3" t="s">
        <v>116</v>
      </c>
      <c r="AE471" s="9" t="s">
        <v>128</v>
      </c>
      <c r="AF471" s="3" t="s">
        <v>2008</v>
      </c>
      <c r="AG471" s="3" t="s">
        <v>2631</v>
      </c>
      <c r="AH471" s="9"/>
      <c r="AI471" s="9"/>
      <c r="AJ471" s="34">
        <v>44510</v>
      </c>
      <c r="AK471" s="3"/>
    </row>
    <row r="472" spans="1:37" s="15" customFormat="1" ht="12">
      <c r="A472" s="3">
        <v>470</v>
      </c>
      <c r="B472" s="1" t="s">
        <v>2647</v>
      </c>
      <c r="C472" s="13" t="s">
        <v>1337</v>
      </c>
      <c r="D472" s="4" t="s">
        <v>2648</v>
      </c>
      <c r="E472" s="3" t="s">
        <v>4</v>
      </c>
      <c r="F472" s="24" t="s">
        <v>1338</v>
      </c>
      <c r="G472" s="13" t="s">
        <v>1277</v>
      </c>
      <c r="H472" s="9" t="s">
        <v>108</v>
      </c>
      <c r="I472" s="9" t="s">
        <v>98</v>
      </c>
      <c r="J472" s="9" t="s">
        <v>929</v>
      </c>
      <c r="K472" s="9" t="s">
        <v>110</v>
      </c>
      <c r="L472" s="9" t="s">
        <v>110</v>
      </c>
      <c r="M472" s="9" t="s">
        <v>2456</v>
      </c>
      <c r="N472" s="9" t="s">
        <v>112</v>
      </c>
      <c r="O472" s="60">
        <v>39479</v>
      </c>
      <c r="P472" s="9">
        <v>5</v>
      </c>
      <c r="Q472" s="9">
        <v>12</v>
      </c>
      <c r="R472" s="9">
        <v>0</v>
      </c>
      <c r="S472" s="9">
        <v>50</v>
      </c>
      <c r="T472" s="9"/>
      <c r="U472" s="9" t="s">
        <v>130</v>
      </c>
      <c r="V472" s="9"/>
      <c r="W472" s="73"/>
      <c r="X472" s="9">
        <v>131700</v>
      </c>
      <c r="Y472" s="40">
        <f t="shared" si="8"/>
        <v>125115</v>
      </c>
      <c r="Z472" s="40">
        <v>6585</v>
      </c>
      <c r="AA472" s="9" t="s">
        <v>118</v>
      </c>
      <c r="AB472" s="9" t="s">
        <v>114</v>
      </c>
      <c r="AC472" s="9" t="s">
        <v>119</v>
      </c>
      <c r="AD472" s="3" t="s">
        <v>116</v>
      </c>
      <c r="AE472" s="9" t="s">
        <v>128</v>
      </c>
      <c r="AF472" s="3" t="s">
        <v>2008</v>
      </c>
      <c r="AG472" s="3" t="s">
        <v>2631</v>
      </c>
      <c r="AH472" s="9"/>
      <c r="AI472" s="9"/>
      <c r="AJ472" s="34">
        <v>44529</v>
      </c>
      <c r="AK472" s="3"/>
    </row>
    <row r="473" spans="1:37" s="15" customFormat="1" ht="12">
      <c r="A473" s="3">
        <v>471</v>
      </c>
      <c r="B473" s="1" t="s">
        <v>1339</v>
      </c>
      <c r="C473" s="13" t="s">
        <v>1340</v>
      </c>
      <c r="D473" s="4">
        <v>392070012</v>
      </c>
      <c r="E473" s="3" t="s">
        <v>4</v>
      </c>
      <c r="F473" s="24" t="s">
        <v>1341</v>
      </c>
      <c r="G473" s="13" t="s">
        <v>1277</v>
      </c>
      <c r="H473" s="9" t="s">
        <v>108</v>
      </c>
      <c r="I473" s="9" t="s">
        <v>98</v>
      </c>
      <c r="J473" s="9" t="s">
        <v>929</v>
      </c>
      <c r="K473" s="9" t="s">
        <v>110</v>
      </c>
      <c r="L473" s="9" t="s">
        <v>110</v>
      </c>
      <c r="M473" s="9" t="s">
        <v>2456</v>
      </c>
      <c r="N473" s="9" t="s">
        <v>112</v>
      </c>
      <c r="O473" s="60">
        <v>39479</v>
      </c>
      <c r="P473" s="9">
        <v>5</v>
      </c>
      <c r="Q473" s="9">
        <v>12</v>
      </c>
      <c r="R473" s="9">
        <v>0</v>
      </c>
      <c r="S473" s="9">
        <v>50</v>
      </c>
      <c r="T473" s="9"/>
      <c r="U473" s="9" t="s">
        <v>130</v>
      </c>
      <c r="V473" s="9"/>
      <c r="W473" s="73"/>
      <c r="X473" s="9">
        <v>38600</v>
      </c>
      <c r="Y473" s="40">
        <f t="shared" si="8"/>
        <v>36670</v>
      </c>
      <c r="Z473" s="40">
        <v>1930</v>
      </c>
      <c r="AA473" s="9" t="s">
        <v>118</v>
      </c>
      <c r="AB473" s="9" t="s">
        <v>114</v>
      </c>
      <c r="AC473" s="9" t="s">
        <v>119</v>
      </c>
      <c r="AD473" s="3" t="s">
        <v>116</v>
      </c>
      <c r="AE473" s="9" t="s">
        <v>128</v>
      </c>
      <c r="AF473" s="3" t="s">
        <v>2008</v>
      </c>
      <c r="AG473" s="3" t="s">
        <v>2631</v>
      </c>
      <c r="AH473" s="9"/>
      <c r="AI473" s="9"/>
      <c r="AJ473" s="34">
        <v>44520</v>
      </c>
      <c r="AK473" s="3"/>
    </row>
    <row r="474" spans="1:37" s="15" customFormat="1" ht="12">
      <c r="A474" s="3">
        <v>472</v>
      </c>
      <c r="B474" s="1" t="s">
        <v>2649</v>
      </c>
      <c r="C474" s="2" t="s">
        <v>2650</v>
      </c>
      <c r="D474" s="2" t="s">
        <v>1342</v>
      </c>
      <c r="E474" s="3" t="s">
        <v>4</v>
      </c>
      <c r="F474" s="10" t="s">
        <v>2651</v>
      </c>
      <c r="G474" s="2" t="s">
        <v>1343</v>
      </c>
      <c r="H474" s="9" t="s">
        <v>108</v>
      </c>
      <c r="I474" s="9" t="s">
        <v>99</v>
      </c>
      <c r="J474" s="9" t="s">
        <v>109</v>
      </c>
      <c r="K474" s="9" t="s">
        <v>108</v>
      </c>
      <c r="L474" s="9" t="s">
        <v>110</v>
      </c>
      <c r="M474" s="9" t="s">
        <v>2007</v>
      </c>
      <c r="N474" s="9" t="s">
        <v>112</v>
      </c>
      <c r="O474" s="60">
        <v>41312</v>
      </c>
      <c r="P474" s="9">
        <v>5</v>
      </c>
      <c r="Q474" s="9">
        <v>7</v>
      </c>
      <c r="R474" s="9">
        <v>0</v>
      </c>
      <c r="S474" s="9">
        <v>50</v>
      </c>
      <c r="T474" s="9"/>
      <c r="U474" s="9">
        <v>2472</v>
      </c>
      <c r="V474" s="9"/>
      <c r="W474" s="76" t="s">
        <v>1344</v>
      </c>
      <c r="X474" s="9">
        <v>464957.16</v>
      </c>
      <c r="Y474" s="40">
        <f t="shared" si="8"/>
        <v>426985.56</v>
      </c>
      <c r="Z474" s="40">
        <v>37971.599999999999</v>
      </c>
      <c r="AA474" s="9" t="s">
        <v>127</v>
      </c>
      <c r="AB474" s="9" t="s">
        <v>114</v>
      </c>
      <c r="AC474" s="9" t="s">
        <v>115</v>
      </c>
      <c r="AD474" s="3" t="s">
        <v>116</v>
      </c>
      <c r="AE474" s="9" t="s">
        <v>128</v>
      </c>
      <c r="AF474" s="3" t="s">
        <v>2008</v>
      </c>
      <c r="AG474" s="3" t="s">
        <v>2652</v>
      </c>
      <c r="AH474" s="9"/>
      <c r="AI474" s="9"/>
      <c r="AJ474" s="34">
        <v>44550</v>
      </c>
      <c r="AK474" s="3"/>
    </row>
    <row r="475" spans="1:37" s="15" customFormat="1" ht="12">
      <c r="A475" s="3">
        <v>473</v>
      </c>
      <c r="B475" s="1" t="s">
        <v>2653</v>
      </c>
      <c r="C475" s="2" t="s">
        <v>1345</v>
      </c>
      <c r="D475" s="2" t="s">
        <v>1346</v>
      </c>
      <c r="E475" s="3" t="s">
        <v>4</v>
      </c>
      <c r="F475" s="10" t="s">
        <v>2654</v>
      </c>
      <c r="G475" s="2" t="s">
        <v>1343</v>
      </c>
      <c r="H475" s="9" t="s">
        <v>108</v>
      </c>
      <c r="I475" s="9" t="s">
        <v>99</v>
      </c>
      <c r="J475" s="9" t="s">
        <v>109</v>
      </c>
      <c r="K475" s="9" t="s">
        <v>108</v>
      </c>
      <c r="L475" s="9" t="s">
        <v>110</v>
      </c>
      <c r="M475" s="9" t="s">
        <v>2007</v>
      </c>
      <c r="N475" s="9" t="s">
        <v>112</v>
      </c>
      <c r="O475" s="60">
        <v>41312</v>
      </c>
      <c r="P475" s="9">
        <v>5</v>
      </c>
      <c r="Q475" s="9">
        <v>7</v>
      </c>
      <c r="R475" s="9">
        <v>0</v>
      </c>
      <c r="S475" s="9">
        <v>50</v>
      </c>
      <c r="T475" s="9"/>
      <c r="U475" s="9">
        <v>2200</v>
      </c>
      <c r="V475" s="9"/>
      <c r="W475" s="73"/>
      <c r="X475" s="9">
        <v>295727.3</v>
      </c>
      <c r="Y475" s="40">
        <f t="shared" si="8"/>
        <v>271576.3</v>
      </c>
      <c r="Z475" s="40">
        <v>24151</v>
      </c>
      <c r="AA475" s="9" t="s">
        <v>127</v>
      </c>
      <c r="AB475" s="9" t="s">
        <v>114</v>
      </c>
      <c r="AC475" s="9" t="s">
        <v>115</v>
      </c>
      <c r="AD475" s="3" t="s">
        <v>116</v>
      </c>
      <c r="AE475" s="9" t="s">
        <v>128</v>
      </c>
      <c r="AF475" s="3" t="s">
        <v>2008</v>
      </c>
      <c r="AG475" s="3" t="s">
        <v>2652</v>
      </c>
      <c r="AH475" s="9"/>
      <c r="AI475" s="9"/>
      <c r="AJ475" s="34">
        <v>44571</v>
      </c>
      <c r="AK475" s="3"/>
    </row>
    <row r="476" spans="1:37" s="15" customFormat="1" ht="12">
      <c r="A476" s="3">
        <v>474</v>
      </c>
      <c r="B476" s="1" t="s">
        <v>2655</v>
      </c>
      <c r="C476" s="2" t="s">
        <v>2656</v>
      </c>
      <c r="D476" s="2" t="s">
        <v>1347</v>
      </c>
      <c r="E476" s="3" t="s">
        <v>4</v>
      </c>
      <c r="F476" s="10" t="s">
        <v>1348</v>
      </c>
      <c r="G476" s="2" t="s">
        <v>1343</v>
      </c>
      <c r="H476" s="9" t="s">
        <v>108</v>
      </c>
      <c r="I476" s="9" t="s">
        <v>99</v>
      </c>
      <c r="J476" s="9" t="s">
        <v>109</v>
      </c>
      <c r="K476" s="9" t="s">
        <v>108</v>
      </c>
      <c r="L476" s="9" t="s">
        <v>110</v>
      </c>
      <c r="M476" s="9" t="s">
        <v>2007</v>
      </c>
      <c r="N476" s="9" t="s">
        <v>112</v>
      </c>
      <c r="O476" s="60">
        <v>41312</v>
      </c>
      <c r="P476" s="9">
        <v>5</v>
      </c>
      <c r="Q476" s="9">
        <v>7</v>
      </c>
      <c r="R476" s="9">
        <v>0</v>
      </c>
      <c r="S476" s="9">
        <v>50</v>
      </c>
      <c r="T476" s="9"/>
      <c r="U476" s="9">
        <v>3524</v>
      </c>
      <c r="V476" s="9"/>
      <c r="W476" s="73"/>
      <c r="X476" s="9">
        <v>122904.42</v>
      </c>
      <c r="Y476" s="40">
        <f t="shared" si="8"/>
        <v>112867.42</v>
      </c>
      <c r="Z476" s="40">
        <v>10037</v>
      </c>
      <c r="AA476" s="9" t="s">
        <v>127</v>
      </c>
      <c r="AB476" s="9" t="s">
        <v>114</v>
      </c>
      <c r="AC476" s="9" t="s">
        <v>115</v>
      </c>
      <c r="AD476" s="3" t="s">
        <v>116</v>
      </c>
      <c r="AE476" s="9" t="s">
        <v>128</v>
      </c>
      <c r="AF476" s="3" t="s">
        <v>2008</v>
      </c>
      <c r="AG476" s="3" t="s">
        <v>2652</v>
      </c>
      <c r="AH476" s="9"/>
      <c r="AI476" s="9"/>
      <c r="AJ476" s="34">
        <v>44526</v>
      </c>
      <c r="AK476" s="3"/>
    </row>
    <row r="477" spans="1:37" s="15" customFormat="1" ht="12">
      <c r="A477" s="3">
        <v>475</v>
      </c>
      <c r="B477" s="1" t="s">
        <v>1349</v>
      </c>
      <c r="C477" s="2" t="s">
        <v>1350</v>
      </c>
      <c r="D477" s="2" t="s">
        <v>1351</v>
      </c>
      <c r="E477" s="3" t="s">
        <v>4</v>
      </c>
      <c r="F477" s="10" t="s">
        <v>1352</v>
      </c>
      <c r="G477" s="2" t="s">
        <v>1343</v>
      </c>
      <c r="H477" s="9" t="s">
        <v>108</v>
      </c>
      <c r="I477" s="9" t="s">
        <v>99</v>
      </c>
      <c r="J477" s="9" t="s">
        <v>109</v>
      </c>
      <c r="K477" s="9" t="s">
        <v>108</v>
      </c>
      <c r="L477" s="9" t="s">
        <v>110</v>
      </c>
      <c r="M477" s="9" t="s">
        <v>2007</v>
      </c>
      <c r="N477" s="9" t="s">
        <v>112</v>
      </c>
      <c r="O477" s="60">
        <v>41312</v>
      </c>
      <c r="P477" s="9">
        <v>5</v>
      </c>
      <c r="Q477" s="9">
        <v>7</v>
      </c>
      <c r="R477" s="9">
        <v>0</v>
      </c>
      <c r="S477" s="9">
        <v>50</v>
      </c>
      <c r="T477" s="9"/>
      <c r="U477" s="9">
        <v>6644</v>
      </c>
      <c r="V477" s="9"/>
      <c r="W477" s="73"/>
      <c r="X477" s="9">
        <v>25853.32</v>
      </c>
      <c r="Y477" s="40">
        <f t="shared" si="8"/>
        <v>23741.72</v>
      </c>
      <c r="Z477" s="40">
        <v>2111.6</v>
      </c>
      <c r="AA477" s="9" t="s">
        <v>127</v>
      </c>
      <c r="AB477" s="9" t="s">
        <v>114</v>
      </c>
      <c r="AC477" s="9" t="s">
        <v>115</v>
      </c>
      <c r="AD477" s="3" t="s">
        <v>116</v>
      </c>
      <c r="AE477" s="9" t="s">
        <v>128</v>
      </c>
      <c r="AF477" s="3" t="s">
        <v>2008</v>
      </c>
      <c r="AG477" s="3" t="s">
        <v>2652</v>
      </c>
      <c r="AH477" s="9"/>
      <c r="AI477" s="9"/>
      <c r="AJ477" s="34">
        <v>44544</v>
      </c>
      <c r="AK477" s="3"/>
    </row>
    <row r="478" spans="1:37" s="15" customFormat="1" ht="12">
      <c r="A478" s="3">
        <v>476</v>
      </c>
      <c r="B478" s="1" t="s">
        <v>1353</v>
      </c>
      <c r="C478" s="2" t="s">
        <v>1354</v>
      </c>
      <c r="D478" s="2" t="s">
        <v>1355</v>
      </c>
      <c r="E478" s="3" t="s">
        <v>4</v>
      </c>
      <c r="F478" s="10" t="s">
        <v>1356</v>
      </c>
      <c r="G478" s="2" t="s">
        <v>1343</v>
      </c>
      <c r="H478" s="9" t="s">
        <v>108</v>
      </c>
      <c r="I478" s="9" t="s">
        <v>99</v>
      </c>
      <c r="J478" s="9" t="s">
        <v>109</v>
      </c>
      <c r="K478" s="9" t="s">
        <v>108</v>
      </c>
      <c r="L478" s="9" t="s">
        <v>110</v>
      </c>
      <c r="M478" s="9" t="s">
        <v>2007</v>
      </c>
      <c r="N478" s="9" t="s">
        <v>112</v>
      </c>
      <c r="O478" s="60">
        <v>41312</v>
      </c>
      <c r="P478" s="9">
        <v>5</v>
      </c>
      <c r="Q478" s="9">
        <v>7</v>
      </c>
      <c r="R478" s="9">
        <v>0</v>
      </c>
      <c r="S478" s="9">
        <v>50</v>
      </c>
      <c r="T478" s="9"/>
      <c r="U478" s="9">
        <v>3140</v>
      </c>
      <c r="V478" s="9"/>
      <c r="W478" s="73"/>
      <c r="X478" s="9">
        <v>53398.080000000002</v>
      </c>
      <c r="Y478" s="40">
        <f t="shared" si="8"/>
        <v>49037.26</v>
      </c>
      <c r="Z478" s="40">
        <v>4360.82</v>
      </c>
      <c r="AA478" s="9" t="s">
        <v>127</v>
      </c>
      <c r="AB478" s="9" t="s">
        <v>114</v>
      </c>
      <c r="AC478" s="9" t="s">
        <v>115</v>
      </c>
      <c r="AD478" s="3" t="s">
        <v>116</v>
      </c>
      <c r="AE478" s="9" t="s">
        <v>128</v>
      </c>
      <c r="AF478" s="3" t="s">
        <v>2008</v>
      </c>
      <c r="AG478" s="3" t="s">
        <v>2652</v>
      </c>
      <c r="AH478" s="9"/>
      <c r="AI478" s="9"/>
      <c r="AJ478" s="34">
        <v>44553</v>
      </c>
      <c r="AK478" s="3"/>
    </row>
    <row r="479" spans="1:37" s="15" customFormat="1" ht="12">
      <c r="A479" s="3">
        <v>477</v>
      </c>
      <c r="B479" s="1" t="s">
        <v>2657</v>
      </c>
      <c r="C479" s="2" t="s">
        <v>1357</v>
      </c>
      <c r="D479" s="2" t="s">
        <v>1358</v>
      </c>
      <c r="E479" s="3" t="s">
        <v>4</v>
      </c>
      <c r="F479" s="10" t="s">
        <v>1359</v>
      </c>
      <c r="G479" s="2" t="s">
        <v>1343</v>
      </c>
      <c r="H479" s="9" t="s">
        <v>108</v>
      </c>
      <c r="I479" s="9" t="s">
        <v>99</v>
      </c>
      <c r="J479" s="9" t="s">
        <v>109</v>
      </c>
      <c r="K479" s="9" t="s">
        <v>108</v>
      </c>
      <c r="L479" s="9" t="s">
        <v>110</v>
      </c>
      <c r="M479" s="9" t="s">
        <v>2007</v>
      </c>
      <c r="N479" s="9" t="s">
        <v>112</v>
      </c>
      <c r="O479" s="60">
        <v>41312</v>
      </c>
      <c r="P479" s="9">
        <v>5</v>
      </c>
      <c r="Q479" s="9">
        <v>7</v>
      </c>
      <c r="R479" s="9">
        <v>0</v>
      </c>
      <c r="S479" s="9">
        <v>50</v>
      </c>
      <c r="T479" s="9"/>
      <c r="U479" s="9">
        <v>2604</v>
      </c>
      <c r="V479" s="9"/>
      <c r="W479" s="73"/>
      <c r="X479" s="9">
        <v>287543.23</v>
      </c>
      <c r="Y479" s="40">
        <f t="shared" si="8"/>
        <v>264060.65999999997</v>
      </c>
      <c r="Z479" s="40">
        <v>23482.57</v>
      </c>
      <c r="AA479" s="9" t="s">
        <v>127</v>
      </c>
      <c r="AB479" s="9" t="s">
        <v>114</v>
      </c>
      <c r="AC479" s="9" t="s">
        <v>115</v>
      </c>
      <c r="AD479" s="3" t="s">
        <v>116</v>
      </c>
      <c r="AE479" s="9" t="s">
        <v>128</v>
      </c>
      <c r="AF479" s="3" t="s">
        <v>2008</v>
      </c>
      <c r="AG479" s="3" t="s">
        <v>2652</v>
      </c>
      <c r="AH479" s="9"/>
      <c r="AI479" s="9"/>
      <c r="AJ479" s="34">
        <v>44561</v>
      </c>
      <c r="AK479" s="3"/>
    </row>
    <row r="480" spans="1:37" s="15" customFormat="1" ht="12">
      <c r="A480" s="3">
        <v>478</v>
      </c>
      <c r="B480" s="1" t="s">
        <v>1360</v>
      </c>
      <c r="C480" s="2" t="s">
        <v>1361</v>
      </c>
      <c r="D480" s="2" t="s">
        <v>1362</v>
      </c>
      <c r="E480" s="3" t="s">
        <v>4</v>
      </c>
      <c r="F480" s="10" t="s">
        <v>1363</v>
      </c>
      <c r="G480" s="2" t="s">
        <v>1343</v>
      </c>
      <c r="H480" s="9" t="s">
        <v>108</v>
      </c>
      <c r="I480" s="9" t="s">
        <v>99</v>
      </c>
      <c r="J480" s="9" t="s">
        <v>109</v>
      </c>
      <c r="K480" s="9" t="s">
        <v>108</v>
      </c>
      <c r="L480" s="9" t="s">
        <v>110</v>
      </c>
      <c r="M480" s="9" t="s">
        <v>2007</v>
      </c>
      <c r="N480" s="9" t="s">
        <v>112</v>
      </c>
      <c r="O480" s="60">
        <v>41407</v>
      </c>
      <c r="P480" s="9">
        <v>5</v>
      </c>
      <c r="Q480" s="9">
        <v>7</v>
      </c>
      <c r="R480" s="9">
        <v>0</v>
      </c>
      <c r="S480" s="9">
        <v>50</v>
      </c>
      <c r="T480" s="9"/>
      <c r="U480" s="9" t="s">
        <v>130</v>
      </c>
      <c r="V480" s="9"/>
      <c r="W480" s="73"/>
      <c r="X480" s="9">
        <v>280660.81</v>
      </c>
      <c r="Y480" s="40">
        <f t="shared" si="8"/>
        <v>257740.4</v>
      </c>
      <c r="Z480" s="40">
        <v>22920.41</v>
      </c>
      <c r="AA480" s="9" t="s">
        <v>127</v>
      </c>
      <c r="AB480" s="9" t="s">
        <v>114</v>
      </c>
      <c r="AC480" s="9" t="s">
        <v>115</v>
      </c>
      <c r="AD480" s="3" t="s">
        <v>116</v>
      </c>
      <c r="AE480" s="9" t="s">
        <v>128</v>
      </c>
      <c r="AF480" s="3" t="s">
        <v>2008</v>
      </c>
      <c r="AG480" s="3" t="s">
        <v>2652</v>
      </c>
      <c r="AH480" s="9"/>
      <c r="AI480" s="9"/>
      <c r="AJ480" s="34">
        <v>44561</v>
      </c>
      <c r="AK480" s="3"/>
    </row>
    <row r="481" spans="1:37" s="15" customFormat="1" ht="12">
      <c r="A481" s="3">
        <v>479</v>
      </c>
      <c r="B481" s="1" t="s">
        <v>2658</v>
      </c>
      <c r="C481" s="2" t="s">
        <v>1364</v>
      </c>
      <c r="D481" s="2" t="s">
        <v>1365</v>
      </c>
      <c r="E481" s="3" t="s">
        <v>4</v>
      </c>
      <c r="F481" s="10" t="s">
        <v>1366</v>
      </c>
      <c r="G481" s="2" t="s">
        <v>1343</v>
      </c>
      <c r="H481" s="9" t="s">
        <v>108</v>
      </c>
      <c r="I481" s="9" t="s">
        <v>99</v>
      </c>
      <c r="J481" s="9" t="s">
        <v>109</v>
      </c>
      <c r="K481" s="9" t="s">
        <v>108</v>
      </c>
      <c r="L481" s="9" t="s">
        <v>110</v>
      </c>
      <c r="M481" s="9" t="s">
        <v>2007</v>
      </c>
      <c r="N481" s="9" t="s">
        <v>112</v>
      </c>
      <c r="O481" s="60">
        <v>41407</v>
      </c>
      <c r="P481" s="9">
        <v>5</v>
      </c>
      <c r="Q481" s="9">
        <v>7</v>
      </c>
      <c r="R481" s="9">
        <v>0</v>
      </c>
      <c r="S481" s="9">
        <v>50</v>
      </c>
      <c r="T481" s="9"/>
      <c r="U481" s="9">
        <v>8564</v>
      </c>
      <c r="V481" s="9"/>
      <c r="W481" s="73"/>
      <c r="X481" s="9">
        <v>11692.11</v>
      </c>
      <c r="Y481" s="40">
        <f t="shared" si="8"/>
        <v>10737.54</v>
      </c>
      <c r="Z481" s="40">
        <v>954.57</v>
      </c>
      <c r="AA481" s="9" t="s">
        <v>127</v>
      </c>
      <c r="AB481" s="9" t="s">
        <v>114</v>
      </c>
      <c r="AC481" s="9" t="s">
        <v>115</v>
      </c>
      <c r="AD481" s="3" t="s">
        <v>116</v>
      </c>
      <c r="AE481" s="9" t="s">
        <v>128</v>
      </c>
      <c r="AF481" s="3" t="s">
        <v>2008</v>
      </c>
      <c r="AG481" s="3" t="s">
        <v>2652</v>
      </c>
      <c r="AH481" s="9"/>
      <c r="AI481" s="9"/>
      <c r="AJ481" s="34">
        <v>44520</v>
      </c>
      <c r="AK481" s="3"/>
    </row>
    <row r="482" spans="1:37" s="15" customFormat="1" ht="12">
      <c r="A482" s="3">
        <v>480</v>
      </c>
      <c r="B482" s="1" t="s">
        <v>2659</v>
      </c>
      <c r="C482" s="2" t="s">
        <v>1367</v>
      </c>
      <c r="D482" s="2" t="s">
        <v>1368</v>
      </c>
      <c r="E482" s="3" t="s">
        <v>4</v>
      </c>
      <c r="F482" s="10" t="s">
        <v>1369</v>
      </c>
      <c r="G482" s="2" t="s">
        <v>1343</v>
      </c>
      <c r="H482" s="9" t="s">
        <v>108</v>
      </c>
      <c r="I482" s="9" t="s">
        <v>99</v>
      </c>
      <c r="J482" s="9" t="s">
        <v>109</v>
      </c>
      <c r="K482" s="9" t="s">
        <v>108</v>
      </c>
      <c r="L482" s="9" t="s">
        <v>110</v>
      </c>
      <c r="M482" s="9" t="s">
        <v>2007</v>
      </c>
      <c r="N482" s="9" t="s">
        <v>112</v>
      </c>
      <c r="O482" s="60">
        <v>41407</v>
      </c>
      <c r="P482" s="9">
        <v>5</v>
      </c>
      <c r="Q482" s="9">
        <v>7</v>
      </c>
      <c r="R482" s="9">
        <v>0</v>
      </c>
      <c r="S482" s="9">
        <v>50</v>
      </c>
      <c r="T482" s="9"/>
      <c r="U482" s="9">
        <v>4668</v>
      </c>
      <c r="V482" s="9"/>
      <c r="W482" s="73"/>
      <c r="X482" s="9">
        <v>62841.89</v>
      </c>
      <c r="Y482" s="40">
        <f t="shared" si="8"/>
        <v>57710</v>
      </c>
      <c r="Z482" s="40">
        <v>5131.8900000000003</v>
      </c>
      <c r="AA482" s="9" t="s">
        <v>127</v>
      </c>
      <c r="AB482" s="9" t="s">
        <v>114</v>
      </c>
      <c r="AC482" s="9" t="s">
        <v>115</v>
      </c>
      <c r="AD482" s="3" t="s">
        <v>116</v>
      </c>
      <c r="AE482" s="9" t="s">
        <v>128</v>
      </c>
      <c r="AF482" s="3" t="s">
        <v>2008</v>
      </c>
      <c r="AG482" s="3" t="s">
        <v>2652</v>
      </c>
      <c r="AH482" s="9"/>
      <c r="AI482" s="9"/>
      <c r="AJ482" s="36">
        <v>44546</v>
      </c>
      <c r="AK482" s="3"/>
    </row>
    <row r="483" spans="1:37" s="15" customFormat="1" ht="12">
      <c r="A483" s="3">
        <v>481</v>
      </c>
      <c r="B483" s="1" t="s">
        <v>2660</v>
      </c>
      <c r="C483" s="2" t="s">
        <v>1370</v>
      </c>
      <c r="D483" s="2" t="s">
        <v>1371</v>
      </c>
      <c r="E483" s="3" t="s">
        <v>4</v>
      </c>
      <c r="F483" s="10" t="s">
        <v>1372</v>
      </c>
      <c r="G483" s="2" t="s">
        <v>1343</v>
      </c>
      <c r="H483" s="9" t="s">
        <v>108</v>
      </c>
      <c r="I483" s="9" t="s">
        <v>99</v>
      </c>
      <c r="J483" s="9" t="s">
        <v>109</v>
      </c>
      <c r="K483" s="9" t="s">
        <v>108</v>
      </c>
      <c r="L483" s="9" t="s">
        <v>110</v>
      </c>
      <c r="M483" s="9" t="s">
        <v>2007</v>
      </c>
      <c r="N483" s="9" t="s">
        <v>112</v>
      </c>
      <c r="O483" s="60">
        <v>41407</v>
      </c>
      <c r="P483" s="9">
        <v>5</v>
      </c>
      <c r="Q483" s="9">
        <v>7</v>
      </c>
      <c r="R483" s="9">
        <v>0</v>
      </c>
      <c r="S483" s="9">
        <v>50</v>
      </c>
      <c r="T483" s="9"/>
      <c r="U483" s="9" t="s">
        <v>130</v>
      </c>
      <c r="V483" s="9"/>
      <c r="W483" s="73"/>
      <c r="X483" s="9">
        <v>137407.18</v>
      </c>
      <c r="Y483" s="40">
        <f t="shared" si="8"/>
        <v>126185.37999999999</v>
      </c>
      <c r="Z483" s="40">
        <v>11221.8</v>
      </c>
      <c r="AA483" s="9" t="s">
        <v>127</v>
      </c>
      <c r="AB483" s="9" t="s">
        <v>114</v>
      </c>
      <c r="AC483" s="9" t="s">
        <v>115</v>
      </c>
      <c r="AD483" s="3" t="s">
        <v>116</v>
      </c>
      <c r="AE483" s="9" t="s">
        <v>128</v>
      </c>
      <c r="AF483" s="3" t="s">
        <v>2008</v>
      </c>
      <c r="AG483" s="3" t="s">
        <v>2652</v>
      </c>
      <c r="AH483" s="9"/>
      <c r="AI483" s="9"/>
      <c r="AJ483" s="34">
        <v>44564</v>
      </c>
      <c r="AK483" s="3"/>
    </row>
    <row r="484" spans="1:37" s="15" customFormat="1" ht="12">
      <c r="A484" s="3">
        <v>482</v>
      </c>
      <c r="B484" s="1" t="s">
        <v>1373</v>
      </c>
      <c r="C484" s="2" t="s">
        <v>1374</v>
      </c>
      <c r="D484" s="2" t="s">
        <v>1375</v>
      </c>
      <c r="E484" s="3" t="s">
        <v>4</v>
      </c>
      <c r="F484" s="10" t="s">
        <v>1376</v>
      </c>
      <c r="G484" s="2" t="s">
        <v>1343</v>
      </c>
      <c r="H484" s="9" t="s">
        <v>108</v>
      </c>
      <c r="I484" s="9" t="s">
        <v>99</v>
      </c>
      <c r="J484" s="9" t="s">
        <v>109</v>
      </c>
      <c r="K484" s="9" t="s">
        <v>108</v>
      </c>
      <c r="L484" s="9" t="s">
        <v>110</v>
      </c>
      <c r="M484" s="9" t="s">
        <v>2007</v>
      </c>
      <c r="N484" s="9" t="s">
        <v>112</v>
      </c>
      <c r="O484" s="60">
        <v>41407</v>
      </c>
      <c r="P484" s="9">
        <v>5</v>
      </c>
      <c r="Q484" s="9">
        <v>7</v>
      </c>
      <c r="R484" s="9">
        <v>0</v>
      </c>
      <c r="S484" s="9">
        <v>50</v>
      </c>
      <c r="T484" s="9"/>
      <c r="U484" s="9">
        <v>3352</v>
      </c>
      <c r="V484" s="9"/>
      <c r="W484" s="73"/>
      <c r="X484" s="9">
        <v>122737.3</v>
      </c>
      <c r="Y484" s="40">
        <f t="shared" si="8"/>
        <v>112713.72</v>
      </c>
      <c r="Z484" s="40">
        <v>10023.58</v>
      </c>
      <c r="AA484" s="9" t="s">
        <v>127</v>
      </c>
      <c r="AB484" s="9" t="s">
        <v>114</v>
      </c>
      <c r="AC484" s="9" t="s">
        <v>115</v>
      </c>
      <c r="AD484" s="3" t="s">
        <v>116</v>
      </c>
      <c r="AE484" s="9" t="s">
        <v>128</v>
      </c>
      <c r="AF484" s="3" t="s">
        <v>2008</v>
      </c>
      <c r="AG484" s="3" t="s">
        <v>2652</v>
      </c>
      <c r="AH484" s="9"/>
      <c r="AI484" s="9"/>
      <c r="AJ484" s="34">
        <v>44532</v>
      </c>
      <c r="AK484" s="3"/>
    </row>
    <row r="485" spans="1:37" s="15" customFormat="1" ht="48">
      <c r="A485" s="3">
        <v>483</v>
      </c>
      <c r="B485" s="1" t="s">
        <v>1377</v>
      </c>
      <c r="C485" s="2" t="s">
        <v>1378</v>
      </c>
      <c r="D485" s="5" t="s">
        <v>1379</v>
      </c>
      <c r="E485" s="3" t="s">
        <v>4</v>
      </c>
      <c r="F485" s="10" t="s">
        <v>1380</v>
      </c>
      <c r="G485" s="2" t="s">
        <v>1343</v>
      </c>
      <c r="H485" s="9" t="s">
        <v>108</v>
      </c>
      <c r="I485" s="9" t="s">
        <v>99</v>
      </c>
      <c r="J485" s="9" t="s">
        <v>109</v>
      </c>
      <c r="K485" s="9" t="s">
        <v>108</v>
      </c>
      <c r="L485" s="9" t="s">
        <v>110</v>
      </c>
      <c r="M485" s="9" t="s">
        <v>2007</v>
      </c>
      <c r="N485" s="9" t="s">
        <v>112</v>
      </c>
      <c r="O485" s="60">
        <v>41407</v>
      </c>
      <c r="P485" s="9">
        <v>5</v>
      </c>
      <c r="Q485" s="9">
        <v>7</v>
      </c>
      <c r="R485" s="9">
        <v>0</v>
      </c>
      <c r="S485" s="9">
        <v>50</v>
      </c>
      <c r="T485" s="9"/>
      <c r="U485" s="9">
        <v>9052</v>
      </c>
      <c r="V485" s="9"/>
      <c r="W485" s="73"/>
      <c r="X485" s="9">
        <v>26889.79</v>
      </c>
      <c r="Y485" s="40">
        <f t="shared" si="8"/>
        <v>24693.5</v>
      </c>
      <c r="Z485" s="40">
        <v>2196.29</v>
      </c>
      <c r="AA485" s="9" t="s">
        <v>127</v>
      </c>
      <c r="AB485" s="9" t="s">
        <v>114</v>
      </c>
      <c r="AC485" s="9" t="s">
        <v>115</v>
      </c>
      <c r="AD485" s="3" t="s">
        <v>116</v>
      </c>
      <c r="AE485" s="9" t="s">
        <v>128</v>
      </c>
      <c r="AF485" s="3" t="s">
        <v>2008</v>
      </c>
      <c r="AG485" s="3" t="s">
        <v>2652</v>
      </c>
      <c r="AH485" s="9"/>
      <c r="AI485" s="9"/>
      <c r="AJ485" s="34">
        <v>44545</v>
      </c>
      <c r="AK485" s="3"/>
    </row>
    <row r="486" spans="1:37" s="15" customFormat="1" ht="12">
      <c r="A486" s="3">
        <v>484</v>
      </c>
      <c r="B486" s="1" t="s">
        <v>1381</v>
      </c>
      <c r="C486" s="2" t="s">
        <v>1382</v>
      </c>
      <c r="D486" s="2" t="s">
        <v>1383</v>
      </c>
      <c r="E486" s="3" t="s">
        <v>4</v>
      </c>
      <c r="F486" s="10" t="s">
        <v>1384</v>
      </c>
      <c r="G486" s="2" t="s">
        <v>1343</v>
      </c>
      <c r="H486" s="9" t="s">
        <v>108</v>
      </c>
      <c r="I486" s="9" t="s">
        <v>99</v>
      </c>
      <c r="J486" s="9" t="s">
        <v>109</v>
      </c>
      <c r="K486" s="9" t="s">
        <v>108</v>
      </c>
      <c r="L486" s="9" t="s">
        <v>110</v>
      </c>
      <c r="M486" s="9" t="s">
        <v>2007</v>
      </c>
      <c r="N486" s="9" t="s">
        <v>112</v>
      </c>
      <c r="O486" s="60">
        <v>41407</v>
      </c>
      <c r="P486" s="9">
        <v>5</v>
      </c>
      <c r="Q486" s="9">
        <v>7</v>
      </c>
      <c r="R486" s="9">
        <v>0</v>
      </c>
      <c r="S486" s="9">
        <v>50</v>
      </c>
      <c r="T486" s="9"/>
      <c r="U486" s="9">
        <v>4524</v>
      </c>
      <c r="V486" s="9"/>
      <c r="W486" s="73"/>
      <c r="X486" s="9">
        <v>15023.39</v>
      </c>
      <c r="Y486" s="40">
        <f t="shared" si="8"/>
        <v>13796.46</v>
      </c>
      <c r="Z486" s="40">
        <v>1226.93</v>
      </c>
      <c r="AA486" s="9" t="s">
        <v>127</v>
      </c>
      <c r="AB486" s="9" t="s">
        <v>114</v>
      </c>
      <c r="AC486" s="9" t="s">
        <v>115</v>
      </c>
      <c r="AD486" s="3" t="s">
        <v>116</v>
      </c>
      <c r="AE486" s="9" t="s">
        <v>128</v>
      </c>
      <c r="AF486" s="3" t="s">
        <v>2008</v>
      </c>
      <c r="AG486" s="3" t="s">
        <v>2652</v>
      </c>
      <c r="AH486" s="9"/>
      <c r="AI486" s="9"/>
      <c r="AJ486" s="34">
        <v>44543</v>
      </c>
      <c r="AK486" s="3"/>
    </row>
    <row r="487" spans="1:37" s="15" customFormat="1" ht="12">
      <c r="A487" s="3">
        <v>485</v>
      </c>
      <c r="B487" s="1" t="s">
        <v>1385</v>
      </c>
      <c r="C487" s="2" t="s">
        <v>1386</v>
      </c>
      <c r="D487" s="2" t="s">
        <v>1387</v>
      </c>
      <c r="E487" s="3" t="s">
        <v>4</v>
      </c>
      <c r="F487" s="10" t="s">
        <v>1388</v>
      </c>
      <c r="G487" s="2" t="s">
        <v>1343</v>
      </c>
      <c r="H487" s="9" t="s">
        <v>108</v>
      </c>
      <c r="I487" s="9" t="s">
        <v>99</v>
      </c>
      <c r="J487" s="9" t="s">
        <v>109</v>
      </c>
      <c r="K487" s="9" t="s">
        <v>108</v>
      </c>
      <c r="L487" s="9" t="s">
        <v>110</v>
      </c>
      <c r="M487" s="9" t="s">
        <v>2007</v>
      </c>
      <c r="N487" s="9" t="s">
        <v>112</v>
      </c>
      <c r="O487" s="60">
        <v>41407</v>
      </c>
      <c r="P487" s="9">
        <v>5</v>
      </c>
      <c r="Q487" s="9">
        <v>7</v>
      </c>
      <c r="R487" s="9">
        <v>0</v>
      </c>
      <c r="S487" s="9">
        <v>50</v>
      </c>
      <c r="T487" s="9"/>
      <c r="U487" s="9" t="s">
        <v>130</v>
      </c>
      <c r="V487" s="9"/>
      <c r="W487" s="73"/>
      <c r="X487" s="9">
        <v>30533.99</v>
      </c>
      <c r="Y487" s="40">
        <f t="shared" si="8"/>
        <v>28040.100000000002</v>
      </c>
      <c r="Z487" s="40">
        <v>2493.89</v>
      </c>
      <c r="AA487" s="9" t="s">
        <v>127</v>
      </c>
      <c r="AB487" s="9" t="s">
        <v>114</v>
      </c>
      <c r="AC487" s="9" t="s">
        <v>115</v>
      </c>
      <c r="AD487" s="3" t="s">
        <v>116</v>
      </c>
      <c r="AE487" s="9" t="s">
        <v>128</v>
      </c>
      <c r="AF487" s="3" t="s">
        <v>2008</v>
      </c>
      <c r="AG487" s="3" t="s">
        <v>2652</v>
      </c>
      <c r="AH487" s="9"/>
      <c r="AI487" s="9"/>
      <c r="AJ487" s="34">
        <v>44509</v>
      </c>
      <c r="AK487" s="3"/>
    </row>
    <row r="488" spans="1:37" s="15" customFormat="1" ht="12">
      <c r="A488" s="3">
        <v>486</v>
      </c>
      <c r="B488" s="1" t="s">
        <v>2661</v>
      </c>
      <c r="C488" s="2" t="s">
        <v>1389</v>
      </c>
      <c r="D488" s="2" t="s">
        <v>1390</v>
      </c>
      <c r="E488" s="3" t="s">
        <v>4</v>
      </c>
      <c r="F488" s="10" t="s">
        <v>1391</v>
      </c>
      <c r="G488" s="2" t="s">
        <v>1343</v>
      </c>
      <c r="H488" s="9" t="s">
        <v>108</v>
      </c>
      <c r="I488" s="9" t="s">
        <v>99</v>
      </c>
      <c r="J488" s="9" t="s">
        <v>109</v>
      </c>
      <c r="K488" s="9" t="s">
        <v>108</v>
      </c>
      <c r="L488" s="9" t="s">
        <v>110</v>
      </c>
      <c r="M488" s="9" t="s">
        <v>2007</v>
      </c>
      <c r="N488" s="9" t="s">
        <v>112</v>
      </c>
      <c r="O488" s="60">
        <v>41407</v>
      </c>
      <c r="P488" s="9">
        <v>5</v>
      </c>
      <c r="Q488" s="9">
        <v>7</v>
      </c>
      <c r="R488" s="9">
        <v>0</v>
      </c>
      <c r="S488" s="9">
        <v>50</v>
      </c>
      <c r="T488" s="9"/>
      <c r="U488" s="9">
        <v>9340</v>
      </c>
      <c r="V488" s="9"/>
      <c r="W488" s="73"/>
      <c r="X488" s="9">
        <v>20590.91</v>
      </c>
      <c r="Y488" s="40">
        <f t="shared" si="8"/>
        <v>18909.16</v>
      </c>
      <c r="Z488" s="40">
        <v>1681.75</v>
      </c>
      <c r="AA488" s="9" t="s">
        <v>127</v>
      </c>
      <c r="AB488" s="9" t="s">
        <v>114</v>
      </c>
      <c r="AC488" s="9" t="s">
        <v>115</v>
      </c>
      <c r="AD488" s="3" t="s">
        <v>116</v>
      </c>
      <c r="AE488" s="9" t="s">
        <v>128</v>
      </c>
      <c r="AF488" s="3" t="s">
        <v>2008</v>
      </c>
      <c r="AG488" s="3" t="s">
        <v>2652</v>
      </c>
      <c r="AH488" s="9"/>
      <c r="AI488" s="9"/>
      <c r="AJ488" s="34">
        <v>44545</v>
      </c>
      <c r="AK488" s="3"/>
    </row>
    <row r="489" spans="1:37" s="15" customFormat="1" ht="12">
      <c r="A489" s="3">
        <v>487</v>
      </c>
      <c r="B489" s="1" t="s">
        <v>1392</v>
      </c>
      <c r="C489" s="2" t="s">
        <v>1393</v>
      </c>
      <c r="D489" s="2" t="s">
        <v>1394</v>
      </c>
      <c r="E489" s="3" t="s">
        <v>4</v>
      </c>
      <c r="F489" s="10" t="s">
        <v>1395</v>
      </c>
      <c r="G489" s="2" t="s">
        <v>1343</v>
      </c>
      <c r="H489" s="9" t="s">
        <v>108</v>
      </c>
      <c r="I489" s="9" t="s">
        <v>99</v>
      </c>
      <c r="J489" s="9" t="s">
        <v>109</v>
      </c>
      <c r="K489" s="9" t="s">
        <v>108</v>
      </c>
      <c r="L489" s="9" t="s">
        <v>110</v>
      </c>
      <c r="M489" s="9" t="s">
        <v>2007</v>
      </c>
      <c r="N489" s="9" t="s">
        <v>112</v>
      </c>
      <c r="O489" s="60">
        <v>41407</v>
      </c>
      <c r="P489" s="9">
        <v>5</v>
      </c>
      <c r="Q489" s="9">
        <v>7</v>
      </c>
      <c r="R489" s="9">
        <v>0</v>
      </c>
      <c r="S489" s="9">
        <v>50</v>
      </c>
      <c r="T489" s="9"/>
      <c r="U489" s="9">
        <v>2816</v>
      </c>
      <c r="V489" s="9"/>
      <c r="W489" s="73"/>
      <c r="X489" s="9">
        <v>143130.64000000001</v>
      </c>
      <c r="Y489" s="40">
        <f t="shared" si="8"/>
        <v>131441.34000000003</v>
      </c>
      <c r="Z489" s="40">
        <v>11689.3</v>
      </c>
      <c r="AA489" s="9" t="s">
        <v>127</v>
      </c>
      <c r="AB489" s="9" t="s">
        <v>114</v>
      </c>
      <c r="AC489" s="9" t="s">
        <v>115</v>
      </c>
      <c r="AD489" s="3" t="s">
        <v>116</v>
      </c>
      <c r="AE489" s="9" t="s">
        <v>128</v>
      </c>
      <c r="AF489" s="3" t="s">
        <v>2008</v>
      </c>
      <c r="AG489" s="3" t="s">
        <v>2652</v>
      </c>
      <c r="AH489" s="9"/>
      <c r="AI489" s="9"/>
      <c r="AJ489" s="34">
        <v>44533</v>
      </c>
      <c r="AK489" s="3"/>
    </row>
    <row r="490" spans="1:37" s="15" customFormat="1" ht="12">
      <c r="A490" s="3">
        <v>488</v>
      </c>
      <c r="B490" s="1" t="s">
        <v>2662</v>
      </c>
      <c r="C490" s="2" t="s">
        <v>1396</v>
      </c>
      <c r="D490" s="2" t="s">
        <v>1383</v>
      </c>
      <c r="E490" s="3" t="s">
        <v>4</v>
      </c>
      <c r="F490" s="10" t="s">
        <v>1397</v>
      </c>
      <c r="G490" s="2" t="s">
        <v>1343</v>
      </c>
      <c r="H490" s="9" t="s">
        <v>108</v>
      </c>
      <c r="I490" s="9" t="s">
        <v>99</v>
      </c>
      <c r="J490" s="9" t="s">
        <v>109</v>
      </c>
      <c r="K490" s="9" t="s">
        <v>108</v>
      </c>
      <c r="L490" s="9" t="s">
        <v>110</v>
      </c>
      <c r="M490" s="9" t="s">
        <v>2007</v>
      </c>
      <c r="N490" s="9" t="s">
        <v>112</v>
      </c>
      <c r="O490" s="60">
        <v>41407</v>
      </c>
      <c r="P490" s="9">
        <v>5</v>
      </c>
      <c r="Q490" s="9">
        <v>7</v>
      </c>
      <c r="R490" s="9">
        <v>0</v>
      </c>
      <c r="S490" s="9">
        <v>50</v>
      </c>
      <c r="T490" s="9"/>
      <c r="U490" s="9">
        <v>4320</v>
      </c>
      <c r="V490" s="9"/>
      <c r="W490" s="73"/>
      <c r="X490" s="9">
        <v>25573.31</v>
      </c>
      <c r="Y490" s="40">
        <f t="shared" si="8"/>
        <v>23484.780000000002</v>
      </c>
      <c r="Z490" s="40">
        <v>2088.5300000000002</v>
      </c>
      <c r="AA490" s="9" t="s">
        <v>127</v>
      </c>
      <c r="AB490" s="9" t="s">
        <v>114</v>
      </c>
      <c r="AC490" s="9" t="s">
        <v>115</v>
      </c>
      <c r="AD490" s="3" t="s">
        <v>116</v>
      </c>
      <c r="AE490" s="9" t="s">
        <v>128</v>
      </c>
      <c r="AF490" s="3" t="s">
        <v>2008</v>
      </c>
      <c r="AG490" s="3" t="s">
        <v>2652</v>
      </c>
      <c r="AH490" s="9"/>
      <c r="AI490" s="9"/>
      <c r="AJ490" s="34">
        <v>44545</v>
      </c>
      <c r="AK490" s="3"/>
    </row>
    <row r="491" spans="1:37" s="15" customFormat="1" ht="12">
      <c r="A491" s="3">
        <v>489</v>
      </c>
      <c r="B491" s="1" t="s">
        <v>2663</v>
      </c>
      <c r="C491" s="2" t="s">
        <v>1398</v>
      </c>
      <c r="D491" s="2" t="s">
        <v>1399</v>
      </c>
      <c r="E491" s="3" t="s">
        <v>4</v>
      </c>
      <c r="F491" s="10" t="s">
        <v>1400</v>
      </c>
      <c r="G491" s="2" t="s">
        <v>1343</v>
      </c>
      <c r="H491" s="9" t="s">
        <v>108</v>
      </c>
      <c r="I491" s="9" t="s">
        <v>99</v>
      </c>
      <c r="J491" s="9" t="s">
        <v>109</v>
      </c>
      <c r="K491" s="9" t="s">
        <v>108</v>
      </c>
      <c r="L491" s="9" t="s">
        <v>110</v>
      </c>
      <c r="M491" s="9" t="s">
        <v>2007</v>
      </c>
      <c r="N491" s="9" t="s">
        <v>112</v>
      </c>
      <c r="O491" s="60">
        <v>41407</v>
      </c>
      <c r="P491" s="9">
        <v>5</v>
      </c>
      <c r="Q491" s="9">
        <v>7</v>
      </c>
      <c r="R491" s="9">
        <v>0</v>
      </c>
      <c r="S491" s="9">
        <v>50</v>
      </c>
      <c r="T491" s="9"/>
      <c r="U491" s="9" t="s">
        <v>130</v>
      </c>
      <c r="V491" s="9"/>
      <c r="W491" s="73"/>
      <c r="X491" s="9">
        <v>26472.6</v>
      </c>
      <c r="Y491" s="40">
        <f t="shared" si="8"/>
        <v>24310.699999999997</v>
      </c>
      <c r="Z491" s="40">
        <v>2161.9</v>
      </c>
      <c r="AA491" s="9" t="s">
        <v>127</v>
      </c>
      <c r="AB491" s="9" t="s">
        <v>114</v>
      </c>
      <c r="AC491" s="9" t="s">
        <v>115</v>
      </c>
      <c r="AD491" s="3" t="s">
        <v>116</v>
      </c>
      <c r="AE491" s="9" t="s">
        <v>128</v>
      </c>
      <c r="AF491" s="3" t="s">
        <v>2008</v>
      </c>
      <c r="AG491" s="3" t="s">
        <v>2652</v>
      </c>
      <c r="AH491" s="9"/>
      <c r="AI491" s="9"/>
      <c r="AJ491" s="34">
        <v>44536</v>
      </c>
      <c r="AK491" s="3"/>
    </row>
    <row r="492" spans="1:37" s="15" customFormat="1" ht="48">
      <c r="A492" s="3">
        <v>490</v>
      </c>
      <c r="B492" s="1" t="s">
        <v>2664</v>
      </c>
      <c r="C492" s="2" t="s">
        <v>1401</v>
      </c>
      <c r="D492" s="5" t="s">
        <v>1402</v>
      </c>
      <c r="E492" s="3" t="s">
        <v>4</v>
      </c>
      <c r="F492" s="10" t="s">
        <v>1403</v>
      </c>
      <c r="G492" s="2" t="s">
        <v>1343</v>
      </c>
      <c r="H492" s="9" t="s">
        <v>108</v>
      </c>
      <c r="I492" s="9" t="s">
        <v>99</v>
      </c>
      <c r="J492" s="9" t="s">
        <v>109</v>
      </c>
      <c r="K492" s="9" t="s">
        <v>108</v>
      </c>
      <c r="L492" s="9" t="s">
        <v>110</v>
      </c>
      <c r="M492" s="9" t="s">
        <v>2007</v>
      </c>
      <c r="N492" s="9" t="s">
        <v>112</v>
      </c>
      <c r="O492" s="60">
        <v>41407</v>
      </c>
      <c r="P492" s="9">
        <v>5</v>
      </c>
      <c r="Q492" s="9">
        <v>7</v>
      </c>
      <c r="R492" s="9">
        <v>0</v>
      </c>
      <c r="S492" s="9">
        <v>50</v>
      </c>
      <c r="T492" s="9"/>
      <c r="U492" s="9">
        <v>7200</v>
      </c>
      <c r="V492" s="9"/>
      <c r="W492" s="73"/>
      <c r="X492" s="9">
        <v>17404.89</v>
      </c>
      <c r="Y492" s="40">
        <f t="shared" si="8"/>
        <v>15983.64</v>
      </c>
      <c r="Z492" s="40">
        <v>1421.25</v>
      </c>
      <c r="AA492" s="9" t="s">
        <v>127</v>
      </c>
      <c r="AB492" s="9" t="s">
        <v>114</v>
      </c>
      <c r="AC492" s="9" t="s">
        <v>115</v>
      </c>
      <c r="AD492" s="3" t="s">
        <v>116</v>
      </c>
      <c r="AE492" s="9" t="s">
        <v>128</v>
      </c>
      <c r="AF492" s="3" t="s">
        <v>2008</v>
      </c>
      <c r="AG492" s="3" t="s">
        <v>2652</v>
      </c>
      <c r="AH492" s="9"/>
      <c r="AI492" s="9"/>
      <c r="AJ492" s="34">
        <v>44543</v>
      </c>
      <c r="AK492" s="3"/>
    </row>
    <row r="493" spans="1:37" s="15" customFormat="1" ht="12">
      <c r="A493" s="3">
        <v>491</v>
      </c>
      <c r="B493" s="1" t="s">
        <v>1404</v>
      </c>
      <c r="C493" s="2" t="s">
        <v>1405</v>
      </c>
      <c r="D493" s="2" t="s">
        <v>1406</v>
      </c>
      <c r="E493" s="3" t="s">
        <v>4</v>
      </c>
      <c r="F493" s="10" t="s">
        <v>1407</v>
      </c>
      <c r="G493" s="2" t="s">
        <v>1343</v>
      </c>
      <c r="H493" s="9" t="s">
        <v>108</v>
      </c>
      <c r="I493" s="9" t="s">
        <v>99</v>
      </c>
      <c r="J493" s="9" t="s">
        <v>109</v>
      </c>
      <c r="K493" s="9" t="s">
        <v>108</v>
      </c>
      <c r="L493" s="9" t="s">
        <v>110</v>
      </c>
      <c r="M493" s="9" t="s">
        <v>2007</v>
      </c>
      <c r="N493" s="9" t="s">
        <v>112</v>
      </c>
      <c r="O493" s="60">
        <v>37273</v>
      </c>
      <c r="P493" s="9">
        <v>5</v>
      </c>
      <c r="Q493" s="9">
        <v>18</v>
      </c>
      <c r="R493" s="9">
        <v>0</v>
      </c>
      <c r="S493" s="9">
        <v>50</v>
      </c>
      <c r="T493" s="9"/>
      <c r="U493" s="9" t="s">
        <v>130</v>
      </c>
      <c r="V493" s="9"/>
      <c r="W493" s="73"/>
      <c r="X493" s="9">
        <v>30000</v>
      </c>
      <c r="Y493" s="40">
        <f t="shared" si="8"/>
        <v>28500</v>
      </c>
      <c r="Z493" s="40">
        <v>1500</v>
      </c>
      <c r="AA493" s="9" t="s">
        <v>127</v>
      </c>
      <c r="AB493" s="9" t="s">
        <v>114</v>
      </c>
      <c r="AC493" s="9" t="s">
        <v>119</v>
      </c>
      <c r="AD493" s="3" t="s">
        <v>116</v>
      </c>
      <c r="AE493" s="9" t="s">
        <v>128</v>
      </c>
      <c r="AF493" s="3" t="s">
        <v>2008</v>
      </c>
      <c r="AG493" s="3" t="s">
        <v>2665</v>
      </c>
      <c r="AH493" s="9"/>
      <c r="AI493" s="3" t="s">
        <v>2666</v>
      </c>
      <c r="AJ493" s="34">
        <v>44522</v>
      </c>
      <c r="AK493" s="3"/>
    </row>
    <row r="494" spans="1:37" s="15" customFormat="1" ht="12">
      <c r="A494" s="3">
        <v>492</v>
      </c>
      <c r="B494" s="14" t="s">
        <v>1408</v>
      </c>
      <c r="C494" s="2" t="s">
        <v>1409</v>
      </c>
      <c r="D494" s="2">
        <v>100440211</v>
      </c>
      <c r="E494" s="3" t="s">
        <v>4</v>
      </c>
      <c r="F494" s="10" t="s">
        <v>2667</v>
      </c>
      <c r="G494" s="2" t="s">
        <v>1343</v>
      </c>
      <c r="H494" s="9" t="s">
        <v>108</v>
      </c>
      <c r="I494" s="9" t="s">
        <v>99</v>
      </c>
      <c r="J494" s="9" t="s">
        <v>109</v>
      </c>
      <c r="K494" s="9" t="s">
        <v>108</v>
      </c>
      <c r="L494" s="9" t="s">
        <v>108</v>
      </c>
      <c r="M494" s="9" t="s">
        <v>2007</v>
      </c>
      <c r="N494" s="9" t="s">
        <v>112</v>
      </c>
      <c r="O494" s="60">
        <v>38353</v>
      </c>
      <c r="P494" s="9">
        <v>5</v>
      </c>
      <c r="Q494" s="9">
        <v>15</v>
      </c>
      <c r="R494" s="9">
        <v>0</v>
      </c>
      <c r="S494" s="9">
        <v>50</v>
      </c>
      <c r="T494" s="9"/>
      <c r="U494" s="9" t="s">
        <v>130</v>
      </c>
      <c r="V494" s="9"/>
      <c r="W494" s="73"/>
      <c r="X494" s="9">
        <v>15000</v>
      </c>
      <c r="Y494" s="40">
        <f t="shared" si="8"/>
        <v>14250</v>
      </c>
      <c r="Z494" s="40">
        <v>750</v>
      </c>
      <c r="AA494" s="9" t="s">
        <v>127</v>
      </c>
      <c r="AB494" s="9" t="s">
        <v>114</v>
      </c>
      <c r="AC494" s="9" t="s">
        <v>119</v>
      </c>
      <c r="AD494" s="3" t="s">
        <v>116</v>
      </c>
      <c r="AE494" s="9" t="s">
        <v>128</v>
      </c>
      <c r="AF494" s="3" t="s">
        <v>2008</v>
      </c>
      <c r="AG494" s="3" t="s">
        <v>2668</v>
      </c>
      <c r="AH494" s="9"/>
      <c r="AI494" s="3" t="s">
        <v>2397</v>
      </c>
      <c r="AJ494" s="34">
        <v>44516</v>
      </c>
      <c r="AK494" s="3">
        <v>0.30499999999999999</v>
      </c>
    </row>
    <row r="495" spans="1:37" s="15" customFormat="1" ht="48">
      <c r="A495" s="3">
        <v>493</v>
      </c>
      <c r="B495" s="1" t="s">
        <v>1410</v>
      </c>
      <c r="C495" s="2" t="s">
        <v>1411</v>
      </c>
      <c r="D495" s="5" t="s">
        <v>1412</v>
      </c>
      <c r="E495" s="3" t="s">
        <v>4</v>
      </c>
      <c r="F495" s="10" t="s">
        <v>2669</v>
      </c>
      <c r="G495" s="2" t="s">
        <v>1343</v>
      </c>
      <c r="H495" s="9" t="s">
        <v>108</v>
      </c>
      <c r="I495" s="9" t="s">
        <v>99</v>
      </c>
      <c r="J495" s="9" t="s">
        <v>109</v>
      </c>
      <c r="K495" s="9" t="s">
        <v>108</v>
      </c>
      <c r="L495" s="9" t="s">
        <v>110</v>
      </c>
      <c r="M495" s="9" t="s">
        <v>2007</v>
      </c>
      <c r="N495" s="9" t="s">
        <v>112</v>
      </c>
      <c r="O495" s="60">
        <v>38718</v>
      </c>
      <c r="P495" s="9">
        <v>5</v>
      </c>
      <c r="Q495" s="9">
        <v>14</v>
      </c>
      <c r="R495" s="9">
        <v>0</v>
      </c>
      <c r="S495" s="9">
        <v>50</v>
      </c>
      <c r="T495" s="9"/>
      <c r="U495" s="9" t="s">
        <v>130</v>
      </c>
      <c r="V495" s="9"/>
      <c r="W495" s="73"/>
      <c r="X495" s="9">
        <v>10000</v>
      </c>
      <c r="Y495" s="40">
        <f t="shared" si="8"/>
        <v>9500</v>
      </c>
      <c r="Z495" s="40">
        <v>500</v>
      </c>
      <c r="AA495" s="9" t="s">
        <v>127</v>
      </c>
      <c r="AB495" s="9" t="s">
        <v>114</v>
      </c>
      <c r="AC495" s="9" t="s">
        <v>119</v>
      </c>
      <c r="AD495" s="3" t="s">
        <v>116</v>
      </c>
      <c r="AE495" s="9" t="s">
        <v>128</v>
      </c>
      <c r="AF495" s="3" t="s">
        <v>2008</v>
      </c>
      <c r="AG495" s="3" t="s">
        <v>2665</v>
      </c>
      <c r="AH495" s="9"/>
      <c r="AI495" s="9"/>
      <c r="AJ495" s="34">
        <v>44552</v>
      </c>
      <c r="AK495" s="3"/>
    </row>
    <row r="496" spans="1:37" s="15" customFormat="1" ht="12">
      <c r="A496" s="3">
        <v>494</v>
      </c>
      <c r="B496" s="1" t="s">
        <v>1413</v>
      </c>
      <c r="C496" s="2" t="s">
        <v>1414</v>
      </c>
      <c r="D496" s="2" t="s">
        <v>1415</v>
      </c>
      <c r="E496" s="3" t="s">
        <v>4</v>
      </c>
      <c r="F496" s="10" t="s">
        <v>1416</v>
      </c>
      <c r="G496" s="2" t="s">
        <v>1343</v>
      </c>
      <c r="H496" s="9" t="s">
        <v>108</v>
      </c>
      <c r="I496" s="9" t="s">
        <v>99</v>
      </c>
      <c r="J496" s="9" t="s">
        <v>109</v>
      </c>
      <c r="K496" s="9" t="s">
        <v>108</v>
      </c>
      <c r="L496" s="9" t="s">
        <v>110</v>
      </c>
      <c r="M496" s="9" t="s">
        <v>2007</v>
      </c>
      <c r="N496" s="9" t="s">
        <v>112</v>
      </c>
      <c r="O496" s="60">
        <v>38718</v>
      </c>
      <c r="P496" s="9">
        <v>5</v>
      </c>
      <c r="Q496" s="9">
        <v>14</v>
      </c>
      <c r="R496" s="9">
        <v>0</v>
      </c>
      <c r="S496" s="9">
        <v>50</v>
      </c>
      <c r="T496" s="9"/>
      <c r="U496" s="9">
        <v>3086</v>
      </c>
      <c r="V496" s="9"/>
      <c r="W496" s="73"/>
      <c r="X496" s="9">
        <v>20000</v>
      </c>
      <c r="Y496" s="40">
        <f t="shared" si="8"/>
        <v>19000</v>
      </c>
      <c r="Z496" s="40">
        <v>1000</v>
      </c>
      <c r="AA496" s="9" t="s">
        <v>127</v>
      </c>
      <c r="AB496" s="9" t="s">
        <v>114</v>
      </c>
      <c r="AC496" s="9" t="s">
        <v>115</v>
      </c>
      <c r="AD496" s="3" t="s">
        <v>116</v>
      </c>
      <c r="AE496" s="9" t="s">
        <v>128</v>
      </c>
      <c r="AF496" s="3" t="s">
        <v>2008</v>
      </c>
      <c r="AG496" s="3" t="s">
        <v>2665</v>
      </c>
      <c r="AH496" s="9"/>
      <c r="AI496" s="9"/>
      <c r="AJ496" s="34">
        <v>44561</v>
      </c>
      <c r="AK496" s="3"/>
    </row>
    <row r="497" spans="1:37" s="15" customFormat="1" ht="12">
      <c r="A497" s="3">
        <v>495</v>
      </c>
      <c r="B497" s="1" t="s">
        <v>1417</v>
      </c>
      <c r="C497" s="2" t="s">
        <v>1418</v>
      </c>
      <c r="D497" s="2" t="s">
        <v>1419</v>
      </c>
      <c r="E497" s="3" t="s">
        <v>4</v>
      </c>
      <c r="F497" s="10" t="s">
        <v>1420</v>
      </c>
      <c r="G497" s="2" t="s">
        <v>1343</v>
      </c>
      <c r="H497" s="9" t="s">
        <v>108</v>
      </c>
      <c r="I497" s="9" t="s">
        <v>99</v>
      </c>
      <c r="J497" s="9" t="s">
        <v>109</v>
      </c>
      <c r="K497" s="9" t="s">
        <v>108</v>
      </c>
      <c r="L497" s="9" t="s">
        <v>110</v>
      </c>
      <c r="M497" s="9" t="s">
        <v>2007</v>
      </c>
      <c r="N497" s="9" t="s">
        <v>112</v>
      </c>
      <c r="O497" s="60">
        <v>40215</v>
      </c>
      <c r="P497" s="9">
        <v>5</v>
      </c>
      <c r="Q497" s="9">
        <v>10</v>
      </c>
      <c r="R497" s="9">
        <v>0</v>
      </c>
      <c r="S497" s="9">
        <v>50</v>
      </c>
      <c r="T497" s="9"/>
      <c r="U497" s="9" t="s">
        <v>130</v>
      </c>
      <c r="V497" s="9"/>
      <c r="W497" s="73"/>
      <c r="X497" s="9">
        <v>151875</v>
      </c>
      <c r="Y497" s="40">
        <f t="shared" si="8"/>
        <v>144281.25</v>
      </c>
      <c r="Z497" s="40">
        <v>7593.75</v>
      </c>
      <c r="AA497" s="9" t="s">
        <v>127</v>
      </c>
      <c r="AB497" s="9" t="s">
        <v>114</v>
      </c>
      <c r="AC497" s="9" t="s">
        <v>119</v>
      </c>
      <c r="AD497" s="3" t="s">
        <v>116</v>
      </c>
      <c r="AE497" s="9" t="s">
        <v>128</v>
      </c>
      <c r="AF497" s="3" t="s">
        <v>2008</v>
      </c>
      <c r="AG497" s="3" t="s">
        <v>2665</v>
      </c>
      <c r="AH497" s="9"/>
      <c r="AI497" s="9"/>
      <c r="AJ497" s="34">
        <v>44532</v>
      </c>
      <c r="AK497" s="3">
        <f>908/1000</f>
        <v>0.90800000000000003</v>
      </c>
    </row>
    <row r="498" spans="1:37" s="15" customFormat="1" ht="12">
      <c r="A498" s="3">
        <v>496</v>
      </c>
      <c r="B498" s="1" t="s">
        <v>1421</v>
      </c>
      <c r="C498" s="2" t="s">
        <v>1422</v>
      </c>
      <c r="D498" s="2" t="s">
        <v>1423</v>
      </c>
      <c r="E498" s="3" t="s">
        <v>4</v>
      </c>
      <c r="F498" s="10" t="s">
        <v>1424</v>
      </c>
      <c r="G498" s="2" t="s">
        <v>1343</v>
      </c>
      <c r="H498" s="9" t="s">
        <v>108</v>
      </c>
      <c r="I498" s="9" t="s">
        <v>99</v>
      </c>
      <c r="J498" s="9" t="s">
        <v>109</v>
      </c>
      <c r="K498" s="9" t="s">
        <v>108</v>
      </c>
      <c r="L498" s="9" t="s">
        <v>110</v>
      </c>
      <c r="M498" s="9" t="s">
        <v>2007</v>
      </c>
      <c r="N498" s="9" t="s">
        <v>112</v>
      </c>
      <c r="O498" s="60">
        <v>37273</v>
      </c>
      <c r="P498" s="9">
        <v>5</v>
      </c>
      <c r="Q498" s="9">
        <v>18</v>
      </c>
      <c r="R498" s="9">
        <v>0</v>
      </c>
      <c r="S498" s="9">
        <v>50</v>
      </c>
      <c r="T498" s="9"/>
      <c r="U498" s="9">
        <v>2058</v>
      </c>
      <c r="V498" s="9"/>
      <c r="W498" s="73"/>
      <c r="X498" s="9">
        <v>50000</v>
      </c>
      <c r="Y498" s="40">
        <f t="shared" si="8"/>
        <v>47500</v>
      </c>
      <c r="Z498" s="40">
        <v>2500</v>
      </c>
      <c r="AA498" s="9" t="s">
        <v>127</v>
      </c>
      <c r="AB498" s="9" t="s">
        <v>114</v>
      </c>
      <c r="AC498" s="9" t="s">
        <v>119</v>
      </c>
      <c r="AD498" s="3" t="s">
        <v>116</v>
      </c>
      <c r="AE498" s="9" t="s">
        <v>128</v>
      </c>
      <c r="AF498" s="3" t="s">
        <v>2008</v>
      </c>
      <c r="AG498" s="3" t="s">
        <v>2665</v>
      </c>
      <c r="AH498" s="9"/>
      <c r="AI498" s="9"/>
      <c r="AJ498" s="34">
        <v>44525</v>
      </c>
      <c r="AK498" s="3"/>
    </row>
    <row r="499" spans="1:37" s="15" customFormat="1" ht="12">
      <c r="A499" s="3">
        <v>497</v>
      </c>
      <c r="B499" s="20" t="s">
        <v>1425</v>
      </c>
      <c r="C499" s="2" t="s">
        <v>1426</v>
      </c>
      <c r="D499" s="2" t="s">
        <v>1427</v>
      </c>
      <c r="E499" s="3" t="s">
        <v>4</v>
      </c>
      <c r="F499" s="10" t="s">
        <v>1428</v>
      </c>
      <c r="G499" s="2" t="s">
        <v>1343</v>
      </c>
      <c r="H499" s="9" t="s">
        <v>108</v>
      </c>
      <c r="I499" s="9" t="s">
        <v>99</v>
      </c>
      <c r="J499" s="9" t="s">
        <v>109</v>
      </c>
      <c r="K499" s="9" t="s">
        <v>108</v>
      </c>
      <c r="L499" s="9" t="s">
        <v>110</v>
      </c>
      <c r="M499" s="9" t="s">
        <v>2007</v>
      </c>
      <c r="N499" s="9" t="s">
        <v>112</v>
      </c>
      <c r="O499" s="60">
        <v>41072</v>
      </c>
      <c r="P499" s="9">
        <v>5</v>
      </c>
      <c r="Q499" s="9">
        <v>8</v>
      </c>
      <c r="R499" s="9">
        <v>0</v>
      </c>
      <c r="S499" s="9">
        <v>50</v>
      </c>
      <c r="T499" s="9"/>
      <c r="U499" s="9">
        <v>4062</v>
      </c>
      <c r="V499" s="9"/>
      <c r="W499" s="73"/>
      <c r="X499" s="9">
        <v>10000</v>
      </c>
      <c r="Y499" s="40">
        <f t="shared" si="8"/>
        <v>9500</v>
      </c>
      <c r="Z499" s="40">
        <v>500</v>
      </c>
      <c r="AA499" s="9" t="s">
        <v>127</v>
      </c>
      <c r="AB499" s="9" t="s">
        <v>114</v>
      </c>
      <c r="AC499" s="9" t="s">
        <v>115</v>
      </c>
      <c r="AD499" s="3" t="s">
        <v>116</v>
      </c>
      <c r="AE499" s="9" t="s">
        <v>128</v>
      </c>
      <c r="AF499" s="3" t="s">
        <v>2008</v>
      </c>
      <c r="AG499" s="3" t="s">
        <v>2665</v>
      </c>
      <c r="AH499" s="9"/>
      <c r="AI499" s="9"/>
      <c r="AJ499" s="34">
        <v>44520</v>
      </c>
      <c r="AK499" s="3"/>
    </row>
    <row r="500" spans="1:37" s="15" customFormat="1" ht="12">
      <c r="A500" s="3">
        <v>498</v>
      </c>
      <c r="B500" s="1" t="s">
        <v>1429</v>
      </c>
      <c r="C500" s="2" t="s">
        <v>1430</v>
      </c>
      <c r="D500" s="2" t="s">
        <v>1431</v>
      </c>
      <c r="E500" s="3" t="s">
        <v>4</v>
      </c>
      <c r="F500" s="10" t="s">
        <v>1432</v>
      </c>
      <c r="G500" s="2" t="s">
        <v>1343</v>
      </c>
      <c r="H500" s="9" t="s">
        <v>108</v>
      </c>
      <c r="I500" s="9" t="s">
        <v>99</v>
      </c>
      <c r="J500" s="9" t="s">
        <v>109</v>
      </c>
      <c r="K500" s="9" t="s">
        <v>108</v>
      </c>
      <c r="L500" s="9" t="s">
        <v>110</v>
      </c>
      <c r="M500" s="9" t="s">
        <v>2007</v>
      </c>
      <c r="N500" s="9" t="s">
        <v>112</v>
      </c>
      <c r="O500" s="60">
        <v>37273</v>
      </c>
      <c r="P500" s="9">
        <v>5</v>
      </c>
      <c r="Q500" s="9">
        <v>18</v>
      </c>
      <c r="R500" s="9">
        <v>0</v>
      </c>
      <c r="S500" s="9">
        <v>50</v>
      </c>
      <c r="T500" s="9"/>
      <c r="U500" s="9">
        <v>1740</v>
      </c>
      <c r="V500" s="9"/>
      <c r="W500" s="73"/>
      <c r="X500" s="9">
        <v>61000</v>
      </c>
      <c r="Y500" s="40">
        <f t="shared" si="8"/>
        <v>57950</v>
      </c>
      <c r="Z500" s="40">
        <v>3050</v>
      </c>
      <c r="AA500" s="9" t="s">
        <v>127</v>
      </c>
      <c r="AB500" s="9" t="s">
        <v>114</v>
      </c>
      <c r="AC500" s="9" t="s">
        <v>119</v>
      </c>
      <c r="AD500" s="3" t="s">
        <v>116</v>
      </c>
      <c r="AE500" s="9" t="s">
        <v>128</v>
      </c>
      <c r="AF500" s="3" t="s">
        <v>2008</v>
      </c>
      <c r="AG500" s="3" t="s">
        <v>2665</v>
      </c>
      <c r="AH500" s="9"/>
      <c r="AI500" s="9"/>
      <c r="AJ500" s="34">
        <v>44526</v>
      </c>
      <c r="AK500" s="3"/>
    </row>
    <row r="501" spans="1:37" s="15" customFormat="1" ht="12">
      <c r="A501" s="3">
        <v>499</v>
      </c>
      <c r="B501" s="1" t="s">
        <v>1433</v>
      </c>
      <c r="C501" s="2" t="s">
        <v>1434</v>
      </c>
      <c r="D501" s="2" t="s">
        <v>1435</v>
      </c>
      <c r="E501" s="3" t="s">
        <v>4</v>
      </c>
      <c r="F501" s="10" t="s">
        <v>1436</v>
      </c>
      <c r="G501" s="2" t="s">
        <v>1343</v>
      </c>
      <c r="H501" s="9" t="s">
        <v>108</v>
      </c>
      <c r="I501" s="9" t="s">
        <v>99</v>
      </c>
      <c r="J501" s="9" t="s">
        <v>109</v>
      </c>
      <c r="K501" s="9" t="s">
        <v>108</v>
      </c>
      <c r="L501" s="9" t="s">
        <v>110</v>
      </c>
      <c r="M501" s="9" t="s">
        <v>2007</v>
      </c>
      <c r="N501" s="9" t="s">
        <v>112</v>
      </c>
      <c r="O501" s="60">
        <v>40215</v>
      </c>
      <c r="P501" s="9">
        <v>5</v>
      </c>
      <c r="Q501" s="9">
        <v>10</v>
      </c>
      <c r="R501" s="9">
        <v>0</v>
      </c>
      <c r="S501" s="9">
        <v>50</v>
      </c>
      <c r="T501" s="9"/>
      <c r="U501" s="9">
        <v>920</v>
      </c>
      <c r="V501" s="9"/>
      <c r="W501" s="73"/>
      <c r="X501" s="9">
        <v>156250</v>
      </c>
      <c r="Y501" s="40">
        <f t="shared" si="8"/>
        <v>148437.5</v>
      </c>
      <c r="Z501" s="40">
        <v>7812.5</v>
      </c>
      <c r="AA501" s="9" t="s">
        <v>127</v>
      </c>
      <c r="AB501" s="9" t="s">
        <v>114</v>
      </c>
      <c r="AC501" s="9" t="s">
        <v>119</v>
      </c>
      <c r="AD501" s="3" t="s">
        <v>116</v>
      </c>
      <c r="AE501" s="9" t="s">
        <v>128</v>
      </c>
      <c r="AF501" s="3" t="s">
        <v>2008</v>
      </c>
      <c r="AG501" s="3" t="s">
        <v>2665</v>
      </c>
      <c r="AH501" s="9"/>
      <c r="AI501" s="9"/>
      <c r="AJ501" s="34">
        <v>44544</v>
      </c>
      <c r="AK501" s="3"/>
    </row>
    <row r="502" spans="1:37" s="15" customFormat="1" ht="12">
      <c r="A502" s="3">
        <v>500</v>
      </c>
      <c r="B502" s="1" t="s">
        <v>1437</v>
      </c>
      <c r="C502" s="2" t="s">
        <v>1438</v>
      </c>
      <c r="D502" s="2" t="s">
        <v>1439</v>
      </c>
      <c r="E502" s="3" t="s">
        <v>4</v>
      </c>
      <c r="F502" s="10" t="s">
        <v>1440</v>
      </c>
      <c r="G502" s="2" t="s">
        <v>1343</v>
      </c>
      <c r="H502" s="9" t="s">
        <v>108</v>
      </c>
      <c r="I502" s="9" t="s">
        <v>99</v>
      </c>
      <c r="J502" s="9" t="s">
        <v>109</v>
      </c>
      <c r="K502" s="9" t="s">
        <v>108</v>
      </c>
      <c r="L502" s="9" t="s">
        <v>110</v>
      </c>
      <c r="M502" s="9" t="s">
        <v>2007</v>
      </c>
      <c r="N502" s="9" t="s">
        <v>112</v>
      </c>
      <c r="O502" s="60">
        <v>38718</v>
      </c>
      <c r="P502" s="9">
        <v>5</v>
      </c>
      <c r="Q502" s="9">
        <v>14</v>
      </c>
      <c r="R502" s="9">
        <v>0</v>
      </c>
      <c r="S502" s="9">
        <v>50</v>
      </c>
      <c r="T502" s="9"/>
      <c r="U502" s="9">
        <v>2262</v>
      </c>
      <c r="V502" s="9"/>
      <c r="W502" s="73"/>
      <c r="X502" s="9">
        <v>10000</v>
      </c>
      <c r="Y502" s="40">
        <f t="shared" si="8"/>
        <v>9500</v>
      </c>
      <c r="Z502" s="40">
        <v>500</v>
      </c>
      <c r="AA502" s="9" t="s">
        <v>127</v>
      </c>
      <c r="AB502" s="9" t="s">
        <v>114</v>
      </c>
      <c r="AC502" s="9" t="s">
        <v>115</v>
      </c>
      <c r="AD502" s="3" t="s">
        <v>116</v>
      </c>
      <c r="AE502" s="9" t="s">
        <v>128</v>
      </c>
      <c r="AF502" s="3" t="s">
        <v>2008</v>
      </c>
      <c r="AG502" s="3" t="s">
        <v>2665</v>
      </c>
      <c r="AH502" s="9"/>
      <c r="AI502" s="9"/>
      <c r="AJ502" s="34">
        <v>44522</v>
      </c>
      <c r="AK502" s="3"/>
    </row>
    <row r="503" spans="1:37" s="15" customFormat="1" ht="12">
      <c r="A503" s="3">
        <v>501</v>
      </c>
      <c r="B503" s="1" t="s">
        <v>1441</v>
      </c>
      <c r="C503" s="2" t="s">
        <v>1442</v>
      </c>
      <c r="D503" s="2" t="s">
        <v>1443</v>
      </c>
      <c r="E503" s="3" t="s">
        <v>4</v>
      </c>
      <c r="F503" s="10" t="s">
        <v>1444</v>
      </c>
      <c r="G503" s="2" t="s">
        <v>1343</v>
      </c>
      <c r="H503" s="9" t="s">
        <v>108</v>
      </c>
      <c r="I503" s="9" t="s">
        <v>99</v>
      </c>
      <c r="J503" s="9" t="s">
        <v>109</v>
      </c>
      <c r="K503" s="9" t="s">
        <v>108</v>
      </c>
      <c r="L503" s="9" t="s">
        <v>110</v>
      </c>
      <c r="M503" s="9" t="s">
        <v>2007</v>
      </c>
      <c r="N503" s="9" t="s">
        <v>112</v>
      </c>
      <c r="O503" s="60">
        <v>40471</v>
      </c>
      <c r="P503" s="9">
        <v>5</v>
      </c>
      <c r="Q503" s="9">
        <v>10</v>
      </c>
      <c r="R503" s="9">
        <v>0</v>
      </c>
      <c r="S503" s="9">
        <v>50</v>
      </c>
      <c r="T503" s="9"/>
      <c r="U503" s="9">
        <v>1350</v>
      </c>
      <c r="V503" s="9"/>
      <c r="W503" s="73"/>
      <c r="X503" s="9">
        <v>10000</v>
      </c>
      <c r="Y503" s="40">
        <f t="shared" si="8"/>
        <v>9500</v>
      </c>
      <c r="Z503" s="40">
        <v>500</v>
      </c>
      <c r="AA503" s="9" t="s">
        <v>127</v>
      </c>
      <c r="AB503" s="9" t="s">
        <v>114</v>
      </c>
      <c r="AC503" s="9" t="s">
        <v>119</v>
      </c>
      <c r="AD503" s="3" t="s">
        <v>116</v>
      </c>
      <c r="AE503" s="9" t="s">
        <v>128</v>
      </c>
      <c r="AF503" s="3" t="s">
        <v>2008</v>
      </c>
      <c r="AG503" s="3" t="s">
        <v>2665</v>
      </c>
      <c r="AH503" s="9"/>
      <c r="AI503" s="9"/>
      <c r="AJ503" s="34">
        <v>44512</v>
      </c>
      <c r="AK503" s="3"/>
    </row>
    <row r="504" spans="1:37" s="15" customFormat="1" ht="12">
      <c r="A504" s="3">
        <v>502</v>
      </c>
      <c r="B504" s="1" t="s">
        <v>1445</v>
      </c>
      <c r="C504" s="2" t="s">
        <v>1446</v>
      </c>
      <c r="D504" s="2" t="s">
        <v>1447</v>
      </c>
      <c r="E504" s="3" t="s">
        <v>4</v>
      </c>
      <c r="F504" s="10" t="s">
        <v>1448</v>
      </c>
      <c r="G504" s="2" t="s">
        <v>1343</v>
      </c>
      <c r="H504" s="9" t="s">
        <v>108</v>
      </c>
      <c r="I504" s="9" t="s">
        <v>99</v>
      </c>
      <c r="J504" s="9" t="s">
        <v>109</v>
      </c>
      <c r="K504" s="9" t="s">
        <v>108</v>
      </c>
      <c r="L504" s="9" t="s">
        <v>110</v>
      </c>
      <c r="M504" s="9" t="s">
        <v>2007</v>
      </c>
      <c r="N504" s="9" t="s">
        <v>112</v>
      </c>
      <c r="O504" s="60">
        <v>41072</v>
      </c>
      <c r="P504" s="9">
        <v>5</v>
      </c>
      <c r="Q504" s="9">
        <v>8</v>
      </c>
      <c r="R504" s="9">
        <v>0</v>
      </c>
      <c r="S504" s="9">
        <v>50</v>
      </c>
      <c r="T504" s="9"/>
      <c r="U504" s="9">
        <v>1600</v>
      </c>
      <c r="V504" s="9"/>
      <c r="W504" s="73"/>
      <c r="X504" s="9">
        <v>10000</v>
      </c>
      <c r="Y504" s="40">
        <f t="shared" si="8"/>
        <v>9500</v>
      </c>
      <c r="Z504" s="40">
        <v>500</v>
      </c>
      <c r="AA504" s="9" t="s">
        <v>127</v>
      </c>
      <c r="AB504" s="9" t="s">
        <v>114</v>
      </c>
      <c r="AC504" s="9" t="s">
        <v>115</v>
      </c>
      <c r="AD504" s="3" t="s">
        <v>116</v>
      </c>
      <c r="AE504" s="9" t="s">
        <v>128</v>
      </c>
      <c r="AF504" s="3" t="s">
        <v>2008</v>
      </c>
      <c r="AG504" s="3" t="s">
        <v>2665</v>
      </c>
      <c r="AH504" s="9"/>
      <c r="AI504" s="9"/>
      <c r="AJ504" s="34">
        <v>44512</v>
      </c>
      <c r="AK504" s="3"/>
    </row>
    <row r="505" spans="1:37" s="15" customFormat="1" ht="12">
      <c r="A505" s="3">
        <v>503</v>
      </c>
      <c r="B505" s="1" t="s">
        <v>1449</v>
      </c>
      <c r="C505" s="2" t="s">
        <v>1450</v>
      </c>
      <c r="D505" s="2" t="s">
        <v>1451</v>
      </c>
      <c r="E505" s="3" t="s">
        <v>4</v>
      </c>
      <c r="F505" s="10" t="s">
        <v>1452</v>
      </c>
      <c r="G505" s="2" t="s">
        <v>1343</v>
      </c>
      <c r="H505" s="9" t="s">
        <v>108</v>
      </c>
      <c r="I505" s="9" t="s">
        <v>99</v>
      </c>
      <c r="J505" s="9" t="s">
        <v>109</v>
      </c>
      <c r="K505" s="9" t="s">
        <v>108</v>
      </c>
      <c r="L505" s="9" t="s">
        <v>110</v>
      </c>
      <c r="M505" s="9" t="s">
        <v>2007</v>
      </c>
      <c r="N505" s="9" t="s">
        <v>112</v>
      </c>
      <c r="O505" s="60">
        <v>40215</v>
      </c>
      <c r="P505" s="9">
        <v>5</v>
      </c>
      <c r="Q505" s="9">
        <v>10</v>
      </c>
      <c r="R505" s="9">
        <v>0</v>
      </c>
      <c r="S505" s="9">
        <v>50</v>
      </c>
      <c r="T505" s="9"/>
      <c r="U505" s="9">
        <v>1152</v>
      </c>
      <c r="V505" s="9"/>
      <c r="W505" s="73"/>
      <c r="X505" s="9">
        <v>163750</v>
      </c>
      <c r="Y505" s="40">
        <f t="shared" si="8"/>
        <v>155562.5</v>
      </c>
      <c r="Z505" s="40">
        <v>8187.5</v>
      </c>
      <c r="AA505" s="9" t="s">
        <v>127</v>
      </c>
      <c r="AB505" s="9" t="s">
        <v>114</v>
      </c>
      <c r="AC505" s="9" t="s">
        <v>119</v>
      </c>
      <c r="AD505" s="3" t="s">
        <v>116</v>
      </c>
      <c r="AE505" s="9" t="s">
        <v>128</v>
      </c>
      <c r="AF505" s="3" t="s">
        <v>2008</v>
      </c>
      <c r="AG505" s="3" t="s">
        <v>2665</v>
      </c>
      <c r="AH505" s="9"/>
      <c r="AI505" s="9"/>
      <c r="AJ505" s="34">
        <v>44513</v>
      </c>
      <c r="AK505" s="3"/>
    </row>
    <row r="506" spans="1:37" s="15" customFormat="1" ht="12">
      <c r="A506" s="3">
        <v>504</v>
      </c>
      <c r="B506" s="1" t="s">
        <v>1453</v>
      </c>
      <c r="C506" s="2" t="s">
        <v>1454</v>
      </c>
      <c r="D506" s="2" t="s">
        <v>2670</v>
      </c>
      <c r="E506" s="3" t="s">
        <v>4</v>
      </c>
      <c r="F506" s="10" t="s">
        <v>1455</v>
      </c>
      <c r="G506" s="2" t="s">
        <v>1343</v>
      </c>
      <c r="H506" s="9" t="s">
        <v>108</v>
      </c>
      <c r="I506" s="9" t="s">
        <v>99</v>
      </c>
      <c r="J506" s="9" t="s">
        <v>109</v>
      </c>
      <c r="K506" s="9" t="s">
        <v>108</v>
      </c>
      <c r="L506" s="9" t="s">
        <v>108</v>
      </c>
      <c r="M506" s="9" t="s">
        <v>2007</v>
      </c>
      <c r="N506" s="9" t="s">
        <v>112</v>
      </c>
      <c r="O506" s="60">
        <v>37273</v>
      </c>
      <c r="P506" s="9">
        <v>5</v>
      </c>
      <c r="Q506" s="9">
        <v>18</v>
      </c>
      <c r="R506" s="9">
        <v>0</v>
      </c>
      <c r="S506" s="9">
        <v>50</v>
      </c>
      <c r="T506" s="9"/>
      <c r="U506" s="9" t="s">
        <v>130</v>
      </c>
      <c r="V506" s="9"/>
      <c r="W506" s="73"/>
      <c r="X506" s="9">
        <v>29350</v>
      </c>
      <c r="Y506" s="40">
        <f t="shared" si="8"/>
        <v>27882.5</v>
      </c>
      <c r="Z506" s="40">
        <v>1467.5</v>
      </c>
      <c r="AA506" s="9" t="s">
        <v>127</v>
      </c>
      <c r="AB506" s="9" t="s">
        <v>114</v>
      </c>
      <c r="AC506" s="9" t="s">
        <v>119</v>
      </c>
      <c r="AD506" s="3" t="s">
        <v>116</v>
      </c>
      <c r="AE506" s="9" t="s">
        <v>128</v>
      </c>
      <c r="AF506" s="3" t="s">
        <v>2008</v>
      </c>
      <c r="AG506" s="3" t="s">
        <v>2665</v>
      </c>
      <c r="AH506" s="9"/>
      <c r="AI506" s="3" t="s">
        <v>2397</v>
      </c>
      <c r="AJ506" s="34">
        <v>44547</v>
      </c>
      <c r="AK506" s="3"/>
    </row>
    <row r="507" spans="1:37" s="15" customFormat="1" ht="12">
      <c r="A507" s="3">
        <v>505</v>
      </c>
      <c r="B507" s="1" t="s">
        <v>2671</v>
      </c>
      <c r="C507" s="2" t="s">
        <v>1456</v>
      </c>
      <c r="D507" s="2" t="s">
        <v>1457</v>
      </c>
      <c r="E507" s="3" t="s">
        <v>4</v>
      </c>
      <c r="F507" s="10" t="s">
        <v>1458</v>
      </c>
      <c r="G507" s="2" t="s">
        <v>1343</v>
      </c>
      <c r="H507" s="9" t="s">
        <v>108</v>
      </c>
      <c r="I507" s="9" t="s">
        <v>99</v>
      </c>
      <c r="J507" s="9" t="s">
        <v>109</v>
      </c>
      <c r="K507" s="9" t="s">
        <v>108</v>
      </c>
      <c r="L507" s="9" t="s">
        <v>108</v>
      </c>
      <c r="M507" s="9" t="s">
        <v>2007</v>
      </c>
      <c r="N507" s="9" t="s">
        <v>112</v>
      </c>
      <c r="O507" s="60">
        <v>37273</v>
      </c>
      <c r="P507" s="9">
        <v>5</v>
      </c>
      <c r="Q507" s="9">
        <v>18</v>
      </c>
      <c r="R507" s="9">
        <v>0</v>
      </c>
      <c r="S507" s="9">
        <v>50</v>
      </c>
      <c r="T507" s="9"/>
      <c r="U507" s="9" t="s">
        <v>130</v>
      </c>
      <c r="V507" s="9"/>
      <c r="W507" s="73"/>
      <c r="X507" s="9">
        <v>216000</v>
      </c>
      <c r="Y507" s="40">
        <f t="shared" si="8"/>
        <v>205200</v>
      </c>
      <c r="Z507" s="40">
        <v>10800</v>
      </c>
      <c r="AA507" s="9" t="s">
        <v>127</v>
      </c>
      <c r="AB507" s="9" t="s">
        <v>114</v>
      </c>
      <c r="AC507" s="9" t="s">
        <v>119</v>
      </c>
      <c r="AD507" s="3" t="s">
        <v>116</v>
      </c>
      <c r="AE507" s="9" t="s">
        <v>128</v>
      </c>
      <c r="AF507" s="3" t="s">
        <v>2008</v>
      </c>
      <c r="AG507" s="3" t="s">
        <v>2665</v>
      </c>
      <c r="AH507" s="9"/>
      <c r="AI507" s="3" t="s">
        <v>2397</v>
      </c>
      <c r="AJ507" s="34">
        <v>44518</v>
      </c>
      <c r="AK507" s="3"/>
    </row>
    <row r="508" spans="1:37" s="15" customFormat="1" ht="12">
      <c r="A508" s="3">
        <v>506</v>
      </c>
      <c r="B508" s="1" t="s">
        <v>1459</v>
      </c>
      <c r="C508" s="2" t="s">
        <v>1460</v>
      </c>
      <c r="D508" s="2" t="s">
        <v>2672</v>
      </c>
      <c r="E508" s="3" t="s">
        <v>4</v>
      </c>
      <c r="F508" s="10" t="s">
        <v>1461</v>
      </c>
      <c r="G508" s="2" t="s">
        <v>1343</v>
      </c>
      <c r="H508" s="9" t="s">
        <v>108</v>
      </c>
      <c r="I508" s="9" t="s">
        <v>99</v>
      </c>
      <c r="J508" s="9" t="s">
        <v>109</v>
      </c>
      <c r="K508" s="9" t="s">
        <v>108</v>
      </c>
      <c r="L508" s="9" t="s">
        <v>110</v>
      </c>
      <c r="M508" s="9" t="s">
        <v>2007</v>
      </c>
      <c r="N508" s="9" t="s">
        <v>112</v>
      </c>
      <c r="O508" s="60">
        <v>37273</v>
      </c>
      <c r="P508" s="9">
        <v>5</v>
      </c>
      <c r="Q508" s="9">
        <v>18</v>
      </c>
      <c r="R508" s="9">
        <v>0</v>
      </c>
      <c r="S508" s="9">
        <v>50</v>
      </c>
      <c r="T508" s="9"/>
      <c r="U508" s="9" t="s">
        <v>130</v>
      </c>
      <c r="V508" s="9"/>
      <c r="W508" s="73"/>
      <c r="X508" s="9">
        <v>10000</v>
      </c>
      <c r="Y508" s="40">
        <f t="shared" si="8"/>
        <v>9500</v>
      </c>
      <c r="Z508" s="40">
        <v>500</v>
      </c>
      <c r="AA508" s="9" t="s">
        <v>127</v>
      </c>
      <c r="AB508" s="9" t="s">
        <v>114</v>
      </c>
      <c r="AC508" s="9" t="s">
        <v>119</v>
      </c>
      <c r="AD508" s="3" t="s">
        <v>116</v>
      </c>
      <c r="AE508" s="9" t="s">
        <v>128</v>
      </c>
      <c r="AF508" s="3" t="s">
        <v>2008</v>
      </c>
      <c r="AG508" s="3" t="s">
        <v>2665</v>
      </c>
      <c r="AH508" s="9"/>
      <c r="AI508" s="3" t="s">
        <v>2397</v>
      </c>
      <c r="AJ508" s="34">
        <v>44520</v>
      </c>
      <c r="AK508" s="3"/>
    </row>
    <row r="509" spans="1:37" s="15" customFormat="1" ht="12">
      <c r="A509" s="3">
        <v>507</v>
      </c>
      <c r="B509" s="1" t="s">
        <v>2673</v>
      </c>
      <c r="C509" s="2" t="s">
        <v>1462</v>
      </c>
      <c r="D509" s="2" t="s">
        <v>1463</v>
      </c>
      <c r="E509" s="3" t="s">
        <v>4</v>
      </c>
      <c r="F509" s="10" t="s">
        <v>1464</v>
      </c>
      <c r="G509" s="2" t="s">
        <v>1343</v>
      </c>
      <c r="H509" s="9" t="s">
        <v>108</v>
      </c>
      <c r="I509" s="9" t="s">
        <v>99</v>
      </c>
      <c r="J509" s="9" t="s">
        <v>109</v>
      </c>
      <c r="K509" s="9" t="s">
        <v>108</v>
      </c>
      <c r="L509" s="9" t="s">
        <v>110</v>
      </c>
      <c r="M509" s="9" t="s">
        <v>2007</v>
      </c>
      <c r="N509" s="9" t="s">
        <v>112</v>
      </c>
      <c r="O509" s="60">
        <v>40215</v>
      </c>
      <c r="P509" s="9">
        <v>5</v>
      </c>
      <c r="Q509" s="9">
        <v>10</v>
      </c>
      <c r="R509" s="9">
        <v>0</v>
      </c>
      <c r="S509" s="9">
        <v>50</v>
      </c>
      <c r="T509" s="9"/>
      <c r="U509" s="9">
        <v>2030</v>
      </c>
      <c r="V509" s="9"/>
      <c r="W509" s="73"/>
      <c r="X509" s="9">
        <v>6378.87</v>
      </c>
      <c r="Y509" s="40">
        <f t="shared" si="8"/>
        <v>6059.93</v>
      </c>
      <c r="Z509" s="40">
        <v>318.94</v>
      </c>
      <c r="AA509" s="9" t="s">
        <v>127</v>
      </c>
      <c r="AB509" s="9" t="s">
        <v>114</v>
      </c>
      <c r="AC509" s="9" t="s">
        <v>119</v>
      </c>
      <c r="AD509" s="3" t="s">
        <v>116</v>
      </c>
      <c r="AE509" s="9" t="s">
        <v>128</v>
      </c>
      <c r="AF509" s="3" t="s">
        <v>2008</v>
      </c>
      <c r="AG509" s="3" t="s">
        <v>2674</v>
      </c>
      <c r="AH509" s="9"/>
      <c r="AI509" s="9"/>
      <c r="AJ509" s="34">
        <v>44545</v>
      </c>
      <c r="AK509" s="3"/>
    </row>
    <row r="510" spans="1:37" s="15" customFormat="1" ht="12">
      <c r="A510" s="3">
        <v>508</v>
      </c>
      <c r="B510" s="14" t="s">
        <v>2675</v>
      </c>
      <c r="C510" s="4" t="s">
        <v>1465</v>
      </c>
      <c r="D510" s="12" t="s">
        <v>1466</v>
      </c>
      <c r="E510" s="3" t="s">
        <v>4</v>
      </c>
      <c r="F510" s="10" t="s">
        <v>1467</v>
      </c>
      <c r="G510" s="2" t="s">
        <v>1343</v>
      </c>
      <c r="H510" s="9" t="s">
        <v>108</v>
      </c>
      <c r="I510" s="9" t="s">
        <v>99</v>
      </c>
      <c r="J510" s="9" t="s">
        <v>109</v>
      </c>
      <c r="K510" s="9" t="s">
        <v>108</v>
      </c>
      <c r="L510" s="9" t="s">
        <v>110</v>
      </c>
      <c r="M510" s="9" t="s">
        <v>2007</v>
      </c>
      <c r="N510" s="9" t="s">
        <v>112</v>
      </c>
      <c r="O510" s="60">
        <v>40215</v>
      </c>
      <c r="P510" s="9">
        <v>5</v>
      </c>
      <c r="Q510" s="9">
        <v>10</v>
      </c>
      <c r="R510" s="9">
        <v>0</v>
      </c>
      <c r="S510" s="9">
        <v>50</v>
      </c>
      <c r="T510" s="9"/>
      <c r="U510" s="9">
        <v>1842</v>
      </c>
      <c r="V510" s="9"/>
      <c r="W510" s="73"/>
      <c r="X510" s="9">
        <v>12500</v>
      </c>
      <c r="Y510" s="40">
        <f t="shared" si="8"/>
        <v>11875</v>
      </c>
      <c r="Z510" s="40">
        <v>625</v>
      </c>
      <c r="AA510" s="9" t="s">
        <v>127</v>
      </c>
      <c r="AB510" s="9" t="s">
        <v>114</v>
      </c>
      <c r="AC510" s="9" t="s">
        <v>119</v>
      </c>
      <c r="AD510" s="3" t="s">
        <v>116</v>
      </c>
      <c r="AE510" s="9" t="s">
        <v>128</v>
      </c>
      <c r="AF510" s="3" t="s">
        <v>2008</v>
      </c>
      <c r="AG510" s="3" t="s">
        <v>2665</v>
      </c>
      <c r="AH510" s="9"/>
      <c r="AI510" s="9"/>
      <c r="AJ510" s="34">
        <v>44538</v>
      </c>
      <c r="AK510" s="3"/>
    </row>
    <row r="511" spans="1:37" s="15" customFormat="1" ht="12">
      <c r="A511" s="3">
        <v>509</v>
      </c>
      <c r="B511" s="1" t="s">
        <v>2676</v>
      </c>
      <c r="C511" s="2" t="s">
        <v>1468</v>
      </c>
      <c r="D511" s="2" t="s">
        <v>1469</v>
      </c>
      <c r="E511" s="3" t="s">
        <v>4</v>
      </c>
      <c r="F511" s="10" t="s">
        <v>1470</v>
      </c>
      <c r="G511" s="2" t="s">
        <v>1343</v>
      </c>
      <c r="H511" s="9" t="s">
        <v>108</v>
      </c>
      <c r="I511" s="9" t="s">
        <v>99</v>
      </c>
      <c r="J511" s="9" t="s">
        <v>109</v>
      </c>
      <c r="K511" s="9" t="s">
        <v>108</v>
      </c>
      <c r="L511" s="9" t="s">
        <v>110</v>
      </c>
      <c r="M511" s="9" t="s">
        <v>2007</v>
      </c>
      <c r="N511" s="9" t="s">
        <v>112</v>
      </c>
      <c r="O511" s="60">
        <v>41072</v>
      </c>
      <c r="P511" s="9">
        <v>5</v>
      </c>
      <c r="Q511" s="9">
        <v>8</v>
      </c>
      <c r="R511" s="9">
        <v>0</v>
      </c>
      <c r="S511" s="9">
        <v>50</v>
      </c>
      <c r="T511" s="9"/>
      <c r="U511" s="9" t="s">
        <v>130</v>
      </c>
      <c r="V511" s="9"/>
      <c r="W511" s="73"/>
      <c r="X511" s="9">
        <v>10000</v>
      </c>
      <c r="Y511" s="40">
        <f t="shared" si="8"/>
        <v>9500</v>
      </c>
      <c r="Z511" s="40">
        <v>500</v>
      </c>
      <c r="AA511" s="9" t="s">
        <v>127</v>
      </c>
      <c r="AB511" s="9" t="s">
        <v>114</v>
      </c>
      <c r="AC511" s="9" t="s">
        <v>115</v>
      </c>
      <c r="AD511" s="3" t="s">
        <v>116</v>
      </c>
      <c r="AE511" s="9" t="s">
        <v>128</v>
      </c>
      <c r="AF511" s="3" t="s">
        <v>2008</v>
      </c>
      <c r="AG511" s="3" t="s">
        <v>2665</v>
      </c>
      <c r="AH511" s="9"/>
      <c r="AI511" s="9"/>
      <c r="AJ511" s="34">
        <v>44512</v>
      </c>
      <c r="AK511" s="3"/>
    </row>
    <row r="512" spans="1:37" s="15" customFormat="1" ht="12">
      <c r="A512" s="3">
        <v>510</v>
      </c>
      <c r="B512" s="1" t="s">
        <v>2677</v>
      </c>
      <c r="C512" s="25" t="s">
        <v>1472</v>
      </c>
      <c r="D512" s="4" t="s">
        <v>1473</v>
      </c>
      <c r="E512" s="3" t="s">
        <v>4</v>
      </c>
      <c r="F512" s="24" t="s">
        <v>1474</v>
      </c>
      <c r="G512" s="4" t="s">
        <v>1471</v>
      </c>
      <c r="H512" s="9" t="s">
        <v>108</v>
      </c>
      <c r="I512" s="9" t="s">
        <v>99</v>
      </c>
      <c r="J512" s="9" t="s">
        <v>109</v>
      </c>
      <c r="K512" s="9" t="s">
        <v>108</v>
      </c>
      <c r="L512" s="9" t="s">
        <v>110</v>
      </c>
      <c r="M512" s="9" t="s">
        <v>2007</v>
      </c>
      <c r="N512" s="9" t="s">
        <v>112</v>
      </c>
      <c r="O512" s="60">
        <v>42356</v>
      </c>
      <c r="P512" s="9">
        <v>5</v>
      </c>
      <c r="Q512" s="9">
        <v>5</v>
      </c>
      <c r="R512" s="9">
        <v>0</v>
      </c>
      <c r="S512" s="9">
        <v>80</v>
      </c>
      <c r="T512" s="9"/>
      <c r="U512" s="9">
        <v>1782</v>
      </c>
      <c r="V512" s="9"/>
      <c r="W512" s="73"/>
      <c r="X512" s="9">
        <v>159829.06</v>
      </c>
      <c r="Y512" s="40">
        <f t="shared" si="8"/>
        <v>80871.839999999997</v>
      </c>
      <c r="Z512" s="40">
        <v>78957.22</v>
      </c>
      <c r="AA512" s="9" t="s">
        <v>620</v>
      </c>
      <c r="AB512" s="9" t="s">
        <v>114</v>
      </c>
      <c r="AC512" s="9" t="s">
        <v>290</v>
      </c>
      <c r="AD512" s="3" t="s">
        <v>116</v>
      </c>
      <c r="AE512" s="9"/>
      <c r="AF512" s="3" t="s">
        <v>2008</v>
      </c>
      <c r="AG512" s="3" t="s">
        <v>2678</v>
      </c>
      <c r="AH512" s="9"/>
      <c r="AI512" s="9"/>
      <c r="AJ512" s="34">
        <v>44540</v>
      </c>
      <c r="AK512" s="3"/>
    </row>
    <row r="513" spans="1:37" s="15" customFormat="1" ht="22.5" customHeight="1">
      <c r="A513" s="3">
        <v>511</v>
      </c>
      <c r="B513" s="1" t="s">
        <v>2679</v>
      </c>
      <c r="C513" s="25" t="s">
        <v>1475</v>
      </c>
      <c r="D513" s="13" t="s">
        <v>1476</v>
      </c>
      <c r="E513" s="3" t="s">
        <v>4</v>
      </c>
      <c r="F513" s="24" t="s">
        <v>1477</v>
      </c>
      <c r="G513" s="13" t="s">
        <v>1471</v>
      </c>
      <c r="H513" s="9" t="s">
        <v>108</v>
      </c>
      <c r="I513" s="9" t="s">
        <v>99</v>
      </c>
      <c r="J513" s="9" t="s">
        <v>109</v>
      </c>
      <c r="K513" s="9" t="s">
        <v>108</v>
      </c>
      <c r="L513" s="9" t="s">
        <v>110</v>
      </c>
      <c r="M513" s="9" t="s">
        <v>2007</v>
      </c>
      <c r="N513" s="9" t="s">
        <v>112</v>
      </c>
      <c r="O513" s="60">
        <v>42356</v>
      </c>
      <c r="P513" s="9">
        <v>5</v>
      </c>
      <c r="Q513" s="9">
        <v>5</v>
      </c>
      <c r="R513" s="9">
        <v>0</v>
      </c>
      <c r="S513" s="9">
        <v>80</v>
      </c>
      <c r="T513" s="9"/>
      <c r="U513" s="9">
        <v>1676</v>
      </c>
      <c r="V513" s="9"/>
      <c r="W513" s="73"/>
      <c r="X513" s="9">
        <v>370085.47</v>
      </c>
      <c r="Y513" s="40">
        <f t="shared" ref="Y513:Y568" si="9">X513-Z513</f>
        <v>195602.57999999996</v>
      </c>
      <c r="Z513" s="40">
        <v>174482.89</v>
      </c>
      <c r="AA513" s="9" t="s">
        <v>620</v>
      </c>
      <c r="AB513" s="9" t="s">
        <v>114</v>
      </c>
      <c r="AC513" s="9" t="s">
        <v>290</v>
      </c>
      <c r="AD513" s="3" t="s">
        <v>116</v>
      </c>
      <c r="AE513" s="9"/>
      <c r="AF513" s="3" t="s">
        <v>2008</v>
      </c>
      <c r="AG513" s="3" t="s">
        <v>2678</v>
      </c>
      <c r="AH513" s="9"/>
      <c r="AI513" s="13" t="s">
        <v>2680</v>
      </c>
      <c r="AJ513" s="36">
        <v>44561</v>
      </c>
      <c r="AK513" s="24"/>
    </row>
    <row r="514" spans="1:37" s="15" customFormat="1" ht="48">
      <c r="A514" s="3">
        <v>512</v>
      </c>
      <c r="B514" s="1" t="s">
        <v>2681</v>
      </c>
      <c r="C514" s="25" t="s">
        <v>1478</v>
      </c>
      <c r="D514" s="13" t="s">
        <v>1479</v>
      </c>
      <c r="E514" s="3" t="s">
        <v>4</v>
      </c>
      <c r="F514" s="24" t="s">
        <v>1480</v>
      </c>
      <c r="G514" s="4" t="s">
        <v>1471</v>
      </c>
      <c r="H514" s="9" t="s">
        <v>108</v>
      </c>
      <c r="I514" s="9" t="s">
        <v>99</v>
      </c>
      <c r="J514" s="9" t="s">
        <v>109</v>
      </c>
      <c r="K514" s="9" t="s">
        <v>108</v>
      </c>
      <c r="L514" s="9" t="s">
        <v>110</v>
      </c>
      <c r="M514" s="9" t="s">
        <v>2007</v>
      </c>
      <c r="N514" s="9" t="s">
        <v>112</v>
      </c>
      <c r="O514" s="60">
        <v>42356</v>
      </c>
      <c r="P514" s="9">
        <v>5</v>
      </c>
      <c r="Q514" s="9">
        <v>5</v>
      </c>
      <c r="R514" s="9">
        <v>0</v>
      </c>
      <c r="S514" s="9">
        <v>80</v>
      </c>
      <c r="T514" s="9"/>
      <c r="U514" s="9">
        <v>1942</v>
      </c>
      <c r="V514" s="9"/>
      <c r="W514" s="73"/>
      <c r="X514" s="9">
        <v>94017.09</v>
      </c>
      <c r="Y514" s="40">
        <f t="shared" si="9"/>
        <v>53589.599999999999</v>
      </c>
      <c r="Z514" s="40">
        <v>40427.49</v>
      </c>
      <c r="AA514" s="9" t="s">
        <v>620</v>
      </c>
      <c r="AB514" s="9" t="s">
        <v>114</v>
      </c>
      <c r="AC514" s="9" t="s">
        <v>290</v>
      </c>
      <c r="AD514" s="3" t="s">
        <v>116</v>
      </c>
      <c r="AE514" s="9"/>
      <c r="AF514" s="3" t="s">
        <v>2008</v>
      </c>
      <c r="AG514" s="3" t="s">
        <v>2678</v>
      </c>
      <c r="AH514" s="9"/>
      <c r="AI514" s="3" t="s">
        <v>2682</v>
      </c>
      <c r="AJ514" s="34">
        <v>44532</v>
      </c>
      <c r="AK514" s="3"/>
    </row>
    <row r="515" spans="1:37" s="15" customFormat="1" ht="23.25" customHeight="1">
      <c r="A515" s="3">
        <v>513</v>
      </c>
      <c r="B515" s="1" t="s">
        <v>1481</v>
      </c>
      <c r="C515" s="25" t="s">
        <v>1482</v>
      </c>
      <c r="D515" s="13" t="s">
        <v>1483</v>
      </c>
      <c r="E515" s="3" t="s">
        <v>4</v>
      </c>
      <c r="F515" s="24" t="s">
        <v>1484</v>
      </c>
      <c r="G515" s="4" t="s">
        <v>1471</v>
      </c>
      <c r="H515" s="9" t="s">
        <v>108</v>
      </c>
      <c r="I515" s="9" t="s">
        <v>99</v>
      </c>
      <c r="J515" s="9" t="s">
        <v>109</v>
      </c>
      <c r="K515" s="9" t="s">
        <v>108</v>
      </c>
      <c r="L515" s="9" t="s">
        <v>110</v>
      </c>
      <c r="M515" s="9" t="s">
        <v>2007</v>
      </c>
      <c r="N515" s="9" t="s">
        <v>112</v>
      </c>
      <c r="O515" s="60">
        <v>42356</v>
      </c>
      <c r="P515" s="9">
        <v>5</v>
      </c>
      <c r="Q515" s="9">
        <v>5</v>
      </c>
      <c r="R515" s="9">
        <v>0</v>
      </c>
      <c r="S515" s="9">
        <v>80</v>
      </c>
      <c r="T515" s="9"/>
      <c r="U515" s="9">
        <v>1023</v>
      </c>
      <c r="V515" s="9"/>
      <c r="W515" s="73"/>
      <c r="X515" s="9">
        <v>38461.54</v>
      </c>
      <c r="Y515" s="40">
        <f t="shared" si="9"/>
        <v>21922.920000000002</v>
      </c>
      <c r="Z515" s="40">
        <v>16538.62</v>
      </c>
      <c r="AA515" s="9" t="s">
        <v>620</v>
      </c>
      <c r="AB515" s="9" t="s">
        <v>114</v>
      </c>
      <c r="AC515" s="9" t="s">
        <v>290</v>
      </c>
      <c r="AD515" s="3" t="s">
        <v>116</v>
      </c>
      <c r="AE515" s="9"/>
      <c r="AF515" s="3" t="s">
        <v>2008</v>
      </c>
      <c r="AG515" s="3" t="s">
        <v>2678</v>
      </c>
      <c r="AH515" s="9"/>
      <c r="AI515" s="13" t="s">
        <v>2683</v>
      </c>
      <c r="AJ515" s="36">
        <v>44543</v>
      </c>
      <c r="AK515" s="24"/>
    </row>
    <row r="516" spans="1:37" s="15" customFormat="1" ht="15" customHeight="1">
      <c r="A516" s="3">
        <v>514</v>
      </c>
      <c r="B516" s="1" t="s">
        <v>2684</v>
      </c>
      <c r="C516" s="25" t="s">
        <v>1485</v>
      </c>
      <c r="D516" s="13" t="s">
        <v>1486</v>
      </c>
      <c r="E516" s="3" t="s">
        <v>4</v>
      </c>
      <c r="F516" s="24" t="s">
        <v>1487</v>
      </c>
      <c r="G516" s="4" t="s">
        <v>1471</v>
      </c>
      <c r="H516" s="9" t="s">
        <v>108</v>
      </c>
      <c r="I516" s="9" t="s">
        <v>99</v>
      </c>
      <c r="J516" s="9" t="s">
        <v>109</v>
      </c>
      <c r="K516" s="9" t="s">
        <v>108</v>
      </c>
      <c r="L516" s="9" t="s">
        <v>110</v>
      </c>
      <c r="M516" s="9" t="s">
        <v>2007</v>
      </c>
      <c r="N516" s="9" t="s">
        <v>112</v>
      </c>
      <c r="O516" s="60">
        <v>42356</v>
      </c>
      <c r="P516" s="9">
        <v>5</v>
      </c>
      <c r="Q516" s="9">
        <v>5</v>
      </c>
      <c r="R516" s="9">
        <v>0</v>
      </c>
      <c r="S516" s="9">
        <v>80</v>
      </c>
      <c r="T516" s="9"/>
      <c r="U516" s="9">
        <v>2250</v>
      </c>
      <c r="V516" s="9"/>
      <c r="W516" s="73"/>
      <c r="X516" s="9">
        <v>48717.94</v>
      </c>
      <c r="Y516" s="40">
        <f t="shared" si="9"/>
        <v>24846.120000000003</v>
      </c>
      <c r="Z516" s="40">
        <v>23871.82</v>
      </c>
      <c r="AA516" s="9" t="s">
        <v>620</v>
      </c>
      <c r="AB516" s="9" t="s">
        <v>114</v>
      </c>
      <c r="AC516" s="9" t="s">
        <v>290</v>
      </c>
      <c r="AD516" s="3" t="s">
        <v>116</v>
      </c>
      <c r="AE516" s="9"/>
      <c r="AF516" s="3" t="s">
        <v>2008</v>
      </c>
      <c r="AG516" s="3" t="s">
        <v>2678</v>
      </c>
      <c r="AH516" s="9"/>
      <c r="AI516" s="13" t="s">
        <v>2685</v>
      </c>
      <c r="AJ516" s="36">
        <v>44546</v>
      </c>
      <c r="AK516" s="24"/>
    </row>
    <row r="517" spans="1:37" s="15" customFormat="1" ht="15" customHeight="1">
      <c r="A517" s="3">
        <v>515</v>
      </c>
      <c r="B517" s="1" t="s">
        <v>2686</v>
      </c>
      <c r="C517" s="25" t="s">
        <v>1488</v>
      </c>
      <c r="D517" s="13" t="s">
        <v>1489</v>
      </c>
      <c r="E517" s="3" t="s">
        <v>4</v>
      </c>
      <c r="F517" s="24" t="s">
        <v>1490</v>
      </c>
      <c r="G517" s="4" t="s">
        <v>1471</v>
      </c>
      <c r="H517" s="9" t="s">
        <v>108</v>
      </c>
      <c r="I517" s="9" t="s">
        <v>99</v>
      </c>
      <c r="J517" s="9" t="s">
        <v>109</v>
      </c>
      <c r="K517" s="9" t="s">
        <v>108</v>
      </c>
      <c r="L517" s="9" t="s">
        <v>110</v>
      </c>
      <c r="M517" s="9" t="s">
        <v>2007</v>
      </c>
      <c r="N517" s="9" t="s">
        <v>112</v>
      </c>
      <c r="O517" s="60">
        <v>42356</v>
      </c>
      <c r="P517" s="9">
        <v>5</v>
      </c>
      <c r="Q517" s="9">
        <v>5</v>
      </c>
      <c r="R517" s="9">
        <v>0</v>
      </c>
      <c r="S517" s="9">
        <v>80</v>
      </c>
      <c r="T517" s="9"/>
      <c r="U517" s="9">
        <v>4530</v>
      </c>
      <c r="V517" s="9"/>
      <c r="W517" s="73"/>
      <c r="X517" s="9">
        <v>34188.03</v>
      </c>
      <c r="Y517" s="40">
        <f t="shared" si="9"/>
        <v>19487.159999999996</v>
      </c>
      <c r="Z517" s="40">
        <v>14700.87</v>
      </c>
      <c r="AA517" s="9" t="s">
        <v>620</v>
      </c>
      <c r="AB517" s="9" t="s">
        <v>114</v>
      </c>
      <c r="AC517" s="9" t="s">
        <v>290</v>
      </c>
      <c r="AD517" s="3" t="s">
        <v>116</v>
      </c>
      <c r="AE517" s="9"/>
      <c r="AF517" s="3" t="s">
        <v>2008</v>
      </c>
      <c r="AG517" s="3" t="s">
        <v>2678</v>
      </c>
      <c r="AH517" s="9"/>
      <c r="AI517" s="13" t="s">
        <v>2687</v>
      </c>
      <c r="AJ517" s="36">
        <v>44546</v>
      </c>
      <c r="AK517" s="24"/>
    </row>
    <row r="518" spans="1:37" s="15" customFormat="1" ht="12">
      <c r="A518" s="3">
        <v>516</v>
      </c>
      <c r="B518" s="1" t="s">
        <v>2688</v>
      </c>
      <c r="C518" s="25" t="s">
        <v>1491</v>
      </c>
      <c r="D518" s="4" t="s">
        <v>1492</v>
      </c>
      <c r="E518" s="3" t="s">
        <v>4</v>
      </c>
      <c r="F518" s="24" t="s">
        <v>1493</v>
      </c>
      <c r="G518" s="4" t="s">
        <v>1471</v>
      </c>
      <c r="H518" s="9" t="s">
        <v>108</v>
      </c>
      <c r="I518" s="9" t="s">
        <v>99</v>
      </c>
      <c r="J518" s="9" t="s">
        <v>109</v>
      </c>
      <c r="K518" s="9" t="s">
        <v>108</v>
      </c>
      <c r="L518" s="9" t="s">
        <v>110</v>
      </c>
      <c r="M518" s="9" t="s">
        <v>2007</v>
      </c>
      <c r="N518" s="9" t="s">
        <v>112</v>
      </c>
      <c r="O518" s="60">
        <v>42356</v>
      </c>
      <c r="P518" s="9">
        <v>5</v>
      </c>
      <c r="Q518" s="9">
        <v>5</v>
      </c>
      <c r="R518" s="9">
        <v>0</v>
      </c>
      <c r="S518" s="9">
        <v>80</v>
      </c>
      <c r="T518" s="9"/>
      <c r="U518" s="9">
        <v>2514</v>
      </c>
      <c r="V518" s="9"/>
      <c r="W518" s="73"/>
      <c r="X518" s="9">
        <v>44444.44</v>
      </c>
      <c r="Y518" s="40">
        <f t="shared" si="9"/>
        <v>25333.200000000001</v>
      </c>
      <c r="Z518" s="40">
        <v>19111.240000000002</v>
      </c>
      <c r="AA518" s="9" t="s">
        <v>620</v>
      </c>
      <c r="AB518" s="9" t="s">
        <v>114</v>
      </c>
      <c r="AC518" s="9" t="s">
        <v>290</v>
      </c>
      <c r="AD518" s="3" t="s">
        <v>116</v>
      </c>
      <c r="AE518" s="9"/>
      <c r="AF518" s="3" t="s">
        <v>2008</v>
      </c>
      <c r="AG518" s="3" t="s">
        <v>2678</v>
      </c>
      <c r="AH518" s="9"/>
      <c r="AI518" s="9"/>
      <c r="AJ518" s="36">
        <v>44546</v>
      </c>
      <c r="AK518" s="3"/>
    </row>
    <row r="519" spans="1:37" s="15" customFormat="1" ht="12">
      <c r="A519" s="3">
        <v>517</v>
      </c>
      <c r="B519" s="1" t="s">
        <v>1494</v>
      </c>
      <c r="C519" s="25" t="s">
        <v>1495</v>
      </c>
      <c r="D519" s="4" t="s">
        <v>1496</v>
      </c>
      <c r="E519" s="3" t="s">
        <v>4</v>
      </c>
      <c r="F519" s="24" t="s">
        <v>1497</v>
      </c>
      <c r="G519" s="4" t="s">
        <v>1471</v>
      </c>
      <c r="H519" s="9" t="s">
        <v>108</v>
      </c>
      <c r="I519" s="9" t="s">
        <v>99</v>
      </c>
      <c r="J519" s="9" t="s">
        <v>109</v>
      </c>
      <c r="K519" s="9" t="s">
        <v>108</v>
      </c>
      <c r="L519" s="9" t="s">
        <v>110</v>
      </c>
      <c r="M519" s="9" t="s">
        <v>2007</v>
      </c>
      <c r="N519" s="9" t="s">
        <v>112</v>
      </c>
      <c r="O519" s="60">
        <v>42356</v>
      </c>
      <c r="P519" s="9">
        <v>5</v>
      </c>
      <c r="Q519" s="9">
        <v>5</v>
      </c>
      <c r="R519" s="9">
        <v>0</v>
      </c>
      <c r="S519" s="9">
        <v>80</v>
      </c>
      <c r="T519" s="9"/>
      <c r="U519" s="9">
        <v>8638</v>
      </c>
      <c r="V519" s="9"/>
      <c r="W519" s="73"/>
      <c r="X519" s="9">
        <v>38461.54</v>
      </c>
      <c r="Y519" s="40">
        <f t="shared" si="9"/>
        <v>21922.920000000002</v>
      </c>
      <c r="Z519" s="40">
        <v>16538.62</v>
      </c>
      <c r="AA519" s="9" t="s">
        <v>620</v>
      </c>
      <c r="AB519" s="9" t="s">
        <v>114</v>
      </c>
      <c r="AC519" s="9" t="s">
        <v>290</v>
      </c>
      <c r="AD519" s="3" t="s">
        <v>116</v>
      </c>
      <c r="AE519" s="9"/>
      <c r="AF519" s="3" t="s">
        <v>2008</v>
      </c>
      <c r="AG519" s="3" t="s">
        <v>2678</v>
      </c>
      <c r="AH519" s="9"/>
      <c r="AI519" s="9"/>
      <c r="AJ519" s="34">
        <v>44536</v>
      </c>
      <c r="AK519" s="3"/>
    </row>
    <row r="520" spans="1:37" s="15" customFormat="1" ht="12">
      <c r="A520" s="3">
        <v>518</v>
      </c>
      <c r="B520" s="1" t="s">
        <v>2689</v>
      </c>
      <c r="C520" s="25" t="s">
        <v>1498</v>
      </c>
      <c r="D520" s="4" t="s">
        <v>1499</v>
      </c>
      <c r="E520" s="3" t="s">
        <v>4</v>
      </c>
      <c r="F520" s="24" t="s">
        <v>1500</v>
      </c>
      <c r="G520" s="4" t="s">
        <v>1471</v>
      </c>
      <c r="H520" s="9" t="s">
        <v>108</v>
      </c>
      <c r="I520" s="9" t="s">
        <v>99</v>
      </c>
      <c r="J520" s="9" t="s">
        <v>109</v>
      </c>
      <c r="K520" s="9" t="s">
        <v>108</v>
      </c>
      <c r="L520" s="9" t="s">
        <v>110</v>
      </c>
      <c r="M520" s="9" t="s">
        <v>2007</v>
      </c>
      <c r="N520" s="9" t="s">
        <v>112</v>
      </c>
      <c r="O520" s="60">
        <v>42356</v>
      </c>
      <c r="P520" s="9">
        <v>5</v>
      </c>
      <c r="Q520" s="9">
        <v>5</v>
      </c>
      <c r="R520" s="9">
        <v>0</v>
      </c>
      <c r="S520" s="9">
        <v>80</v>
      </c>
      <c r="T520" s="9"/>
      <c r="U520" s="9">
        <v>3290</v>
      </c>
      <c r="V520" s="9"/>
      <c r="W520" s="73"/>
      <c r="X520" s="9">
        <v>53846.15</v>
      </c>
      <c r="Y520" s="40">
        <f t="shared" si="9"/>
        <v>27038.34</v>
      </c>
      <c r="Z520" s="40">
        <v>26807.81</v>
      </c>
      <c r="AA520" s="9" t="s">
        <v>620</v>
      </c>
      <c r="AB520" s="9" t="s">
        <v>114</v>
      </c>
      <c r="AC520" s="9" t="s">
        <v>290</v>
      </c>
      <c r="AD520" s="3" t="s">
        <v>116</v>
      </c>
      <c r="AE520" s="9"/>
      <c r="AF520" s="3" t="s">
        <v>2008</v>
      </c>
      <c r="AG520" s="3" t="s">
        <v>2678</v>
      </c>
      <c r="AH520" s="9"/>
      <c r="AI520" s="9"/>
      <c r="AJ520" s="34">
        <v>44544</v>
      </c>
      <c r="AK520" s="3"/>
    </row>
    <row r="521" spans="1:37" s="15" customFormat="1" ht="12">
      <c r="A521" s="3">
        <v>519</v>
      </c>
      <c r="B521" s="1" t="s">
        <v>2690</v>
      </c>
      <c r="C521" s="25" t="s">
        <v>1501</v>
      </c>
      <c r="D521" s="4" t="s">
        <v>1502</v>
      </c>
      <c r="E521" s="3" t="s">
        <v>4</v>
      </c>
      <c r="F521" s="24" t="s">
        <v>1503</v>
      </c>
      <c r="G521" s="4" t="s">
        <v>1471</v>
      </c>
      <c r="H521" s="9"/>
      <c r="I521" s="9"/>
      <c r="J521" s="9"/>
      <c r="K521" s="9"/>
      <c r="L521" s="9"/>
      <c r="M521" s="9" t="s">
        <v>2396</v>
      </c>
      <c r="N521" s="9" t="s">
        <v>112</v>
      </c>
      <c r="O521" s="60">
        <v>42356</v>
      </c>
      <c r="P521" s="9">
        <v>5</v>
      </c>
      <c r="Q521" s="9">
        <v>5</v>
      </c>
      <c r="R521" s="9">
        <v>0</v>
      </c>
      <c r="S521" s="9">
        <v>80</v>
      </c>
      <c r="T521" s="9"/>
      <c r="U521" s="9"/>
      <c r="V521" s="9"/>
      <c r="W521" s="73"/>
      <c r="X521" s="9">
        <v>34188.03</v>
      </c>
      <c r="Y521" s="40">
        <f t="shared" si="9"/>
        <v>19487.159999999996</v>
      </c>
      <c r="Z521" s="40">
        <v>14700.87</v>
      </c>
      <c r="AA521" s="9" t="s">
        <v>620</v>
      </c>
      <c r="AB521" s="9" t="s">
        <v>114</v>
      </c>
      <c r="AC521" s="9" t="s">
        <v>290</v>
      </c>
      <c r="AD521" s="3" t="s">
        <v>116</v>
      </c>
      <c r="AE521" s="9"/>
      <c r="AF521" s="3" t="s">
        <v>2008</v>
      </c>
      <c r="AG521" s="3" t="s">
        <v>2678</v>
      </c>
      <c r="AH521" s="9"/>
      <c r="AI521" s="9"/>
      <c r="AJ521" s="34">
        <v>44545</v>
      </c>
      <c r="AK521" s="3"/>
    </row>
    <row r="522" spans="1:37" s="15" customFormat="1" ht="12">
      <c r="A522" s="3">
        <v>520</v>
      </c>
      <c r="B522" s="14" t="s">
        <v>1504</v>
      </c>
      <c r="C522" s="2" t="s">
        <v>1505</v>
      </c>
      <c r="D522" s="2" t="s">
        <v>1506</v>
      </c>
      <c r="E522" s="3" t="s">
        <v>4</v>
      </c>
      <c r="F522" s="10" t="s">
        <v>1507</v>
      </c>
      <c r="G522" s="2" t="s">
        <v>1508</v>
      </c>
      <c r="H522" s="9"/>
      <c r="I522" s="9"/>
      <c r="J522" s="9"/>
      <c r="K522" s="9"/>
      <c r="L522" s="9"/>
      <c r="M522" s="9" t="s">
        <v>2396</v>
      </c>
      <c r="N522" s="9" t="s">
        <v>112</v>
      </c>
      <c r="O522" s="60">
        <v>39156</v>
      </c>
      <c r="P522" s="9">
        <v>5</v>
      </c>
      <c r="Q522" s="9">
        <v>13</v>
      </c>
      <c r="R522" s="9">
        <v>0</v>
      </c>
      <c r="S522" s="9">
        <v>50</v>
      </c>
      <c r="T522" s="9"/>
      <c r="U522" s="9"/>
      <c r="V522" s="9"/>
      <c r="W522" s="73"/>
      <c r="X522" s="9">
        <v>18500</v>
      </c>
      <c r="Y522" s="40">
        <f t="shared" si="9"/>
        <v>17575</v>
      </c>
      <c r="Z522" s="40">
        <v>925</v>
      </c>
      <c r="AA522" s="9" t="s">
        <v>118</v>
      </c>
      <c r="AB522" s="9" t="s">
        <v>114</v>
      </c>
      <c r="AC522" s="9" t="s">
        <v>119</v>
      </c>
      <c r="AD522" s="3" t="s">
        <v>116</v>
      </c>
      <c r="AE522" s="9" t="s">
        <v>128</v>
      </c>
      <c r="AF522" s="3" t="s">
        <v>2008</v>
      </c>
      <c r="AG522" s="10" t="s">
        <v>1508</v>
      </c>
      <c r="AH522" s="9"/>
      <c r="AI522" s="9"/>
      <c r="AJ522" s="34">
        <v>44567</v>
      </c>
      <c r="AK522" s="3"/>
    </row>
    <row r="523" spans="1:37" s="15" customFormat="1" ht="12">
      <c r="A523" s="3">
        <v>521</v>
      </c>
      <c r="B523" s="14" t="s">
        <v>1509</v>
      </c>
      <c r="C523" s="2" t="s">
        <v>1510</v>
      </c>
      <c r="D523" s="2" t="s">
        <v>2691</v>
      </c>
      <c r="E523" s="3" t="s">
        <v>4</v>
      </c>
      <c r="F523" s="10" t="s">
        <v>1511</v>
      </c>
      <c r="G523" s="2" t="s">
        <v>1508</v>
      </c>
      <c r="H523" s="9" t="str">
        <f>VLOOKUP(B523,[1]采购中心!$C$1:$I$65536,7,0)</f>
        <v>否</v>
      </c>
      <c r="I523" s="9" t="str">
        <f>VLOOKUP(B523,[1]采购中心!$C$1:$J$65536,8,0)</f>
        <v>营销部门</v>
      </c>
      <c r="J523" s="9"/>
      <c r="K523" s="9"/>
      <c r="L523" s="9"/>
      <c r="M523" s="9" t="s">
        <v>2396</v>
      </c>
      <c r="N523" s="9" t="s">
        <v>112</v>
      </c>
      <c r="O523" s="60">
        <v>39156</v>
      </c>
      <c r="P523" s="9">
        <v>5</v>
      </c>
      <c r="Q523" s="9">
        <v>13</v>
      </c>
      <c r="R523" s="9">
        <v>0</v>
      </c>
      <c r="S523" s="9">
        <v>50</v>
      </c>
      <c r="T523" s="9"/>
      <c r="U523" s="9"/>
      <c r="V523" s="9"/>
      <c r="W523" s="73"/>
      <c r="X523" s="9">
        <v>17500</v>
      </c>
      <c r="Y523" s="40">
        <f t="shared" si="9"/>
        <v>16625</v>
      </c>
      <c r="Z523" s="40">
        <v>875</v>
      </c>
      <c r="AA523" s="9" t="s">
        <v>118</v>
      </c>
      <c r="AB523" s="9" t="s">
        <v>114</v>
      </c>
      <c r="AC523" s="9" t="s">
        <v>119</v>
      </c>
      <c r="AD523" s="3" t="s">
        <v>116</v>
      </c>
      <c r="AE523" s="9" t="s">
        <v>128</v>
      </c>
      <c r="AF523" s="3" t="s">
        <v>2008</v>
      </c>
      <c r="AG523" s="10" t="s">
        <v>1508</v>
      </c>
      <c r="AH523" s="9"/>
      <c r="AI523" s="9"/>
      <c r="AJ523" s="34">
        <v>44544</v>
      </c>
      <c r="AK523" s="3"/>
    </row>
    <row r="524" spans="1:37" s="15" customFormat="1" ht="12">
      <c r="A524" s="3">
        <v>522</v>
      </c>
      <c r="B524" s="14" t="s">
        <v>2692</v>
      </c>
      <c r="C524" s="2" t="s">
        <v>1512</v>
      </c>
      <c r="D524" s="4" t="s">
        <v>2693</v>
      </c>
      <c r="E524" s="3" t="s">
        <v>4</v>
      </c>
      <c r="F524" s="10" t="s">
        <v>1513</v>
      </c>
      <c r="G524" s="2" t="s">
        <v>1508</v>
      </c>
      <c r="H524" s="9" t="str">
        <f>VLOOKUP(B524,[1]采购中心!$C$1:$I$65536,7,0)</f>
        <v>否</v>
      </c>
      <c r="I524" s="9" t="str">
        <f>VLOOKUP(B524,[1]采购中心!$C$1:$J$65536,8,0)</f>
        <v>营销部门</v>
      </c>
      <c r="J524" s="9"/>
      <c r="K524" s="9"/>
      <c r="L524" s="9"/>
      <c r="M524" s="9" t="s">
        <v>2396</v>
      </c>
      <c r="N524" s="9" t="s">
        <v>112</v>
      </c>
      <c r="O524" s="60">
        <v>39156</v>
      </c>
      <c r="P524" s="9">
        <v>5</v>
      </c>
      <c r="Q524" s="9">
        <v>13</v>
      </c>
      <c r="R524" s="9">
        <v>0</v>
      </c>
      <c r="S524" s="9">
        <v>50</v>
      </c>
      <c r="T524" s="9"/>
      <c r="U524" s="9"/>
      <c r="V524" s="9"/>
      <c r="W524" s="73"/>
      <c r="X524" s="9">
        <v>25000</v>
      </c>
      <c r="Y524" s="40">
        <f t="shared" si="9"/>
        <v>23750</v>
      </c>
      <c r="Z524" s="40">
        <v>1250</v>
      </c>
      <c r="AA524" s="9" t="s">
        <v>118</v>
      </c>
      <c r="AB524" s="9" t="s">
        <v>114</v>
      </c>
      <c r="AC524" s="9" t="s">
        <v>119</v>
      </c>
      <c r="AD524" s="3" t="s">
        <v>116</v>
      </c>
      <c r="AE524" s="9" t="s">
        <v>128</v>
      </c>
      <c r="AF524" s="3" t="s">
        <v>2008</v>
      </c>
      <c r="AG524" s="10" t="s">
        <v>1508</v>
      </c>
      <c r="AH524" s="9"/>
      <c r="AI524" s="3" t="s">
        <v>2397</v>
      </c>
      <c r="AJ524" s="34">
        <v>44568</v>
      </c>
      <c r="AK524" s="3"/>
    </row>
    <row r="525" spans="1:37" s="15" customFormat="1" ht="12">
      <c r="A525" s="3">
        <v>523</v>
      </c>
      <c r="B525" s="14" t="s">
        <v>1514</v>
      </c>
      <c r="C525" s="2" t="s">
        <v>1515</v>
      </c>
      <c r="D525" s="2" t="s">
        <v>1516</v>
      </c>
      <c r="E525" s="3" t="s">
        <v>4</v>
      </c>
      <c r="F525" s="10" t="s">
        <v>1517</v>
      </c>
      <c r="G525" s="2" t="s">
        <v>1508</v>
      </c>
      <c r="H525" s="9" t="str">
        <f>VLOOKUP(B525,[1]采购中心!$C$1:$I$65536,7,0)</f>
        <v>否</v>
      </c>
      <c r="I525" s="9" t="str">
        <f>VLOOKUP(B525,[1]采购中心!$C$1:$J$65536,8,0)</f>
        <v>营销部门</v>
      </c>
      <c r="J525" s="9"/>
      <c r="K525" s="9"/>
      <c r="L525" s="9"/>
      <c r="M525" s="9" t="s">
        <v>2396</v>
      </c>
      <c r="N525" s="9" t="s">
        <v>112</v>
      </c>
      <c r="O525" s="60">
        <v>39156</v>
      </c>
      <c r="P525" s="9">
        <v>5</v>
      </c>
      <c r="Q525" s="9">
        <v>13</v>
      </c>
      <c r="R525" s="9">
        <v>0</v>
      </c>
      <c r="S525" s="9">
        <v>50</v>
      </c>
      <c r="T525" s="9"/>
      <c r="U525" s="9"/>
      <c r="V525" s="9"/>
      <c r="W525" s="73"/>
      <c r="X525" s="9">
        <v>28500</v>
      </c>
      <c r="Y525" s="40">
        <f t="shared" si="9"/>
        <v>27075</v>
      </c>
      <c r="Z525" s="40">
        <v>1425</v>
      </c>
      <c r="AA525" s="9" t="s">
        <v>118</v>
      </c>
      <c r="AB525" s="9" t="s">
        <v>114</v>
      </c>
      <c r="AC525" s="9" t="s">
        <v>119</v>
      </c>
      <c r="AD525" s="3" t="s">
        <v>116</v>
      </c>
      <c r="AE525" s="9" t="s">
        <v>128</v>
      </c>
      <c r="AF525" s="3" t="s">
        <v>2008</v>
      </c>
      <c r="AG525" s="10" t="s">
        <v>1508</v>
      </c>
      <c r="AH525" s="9"/>
      <c r="AI525" s="9"/>
      <c r="AJ525" s="34">
        <v>44568</v>
      </c>
      <c r="AK525" s="3"/>
    </row>
    <row r="526" spans="1:37" s="15" customFormat="1" ht="24">
      <c r="A526" s="3">
        <v>524</v>
      </c>
      <c r="B526" s="14" t="s">
        <v>1518</v>
      </c>
      <c r="C526" s="2" t="s">
        <v>1519</v>
      </c>
      <c r="D526" s="5" t="s">
        <v>1520</v>
      </c>
      <c r="E526" s="3" t="s">
        <v>4</v>
      </c>
      <c r="F526" s="10" t="s">
        <v>1521</v>
      </c>
      <c r="G526" s="2" t="s">
        <v>1508</v>
      </c>
      <c r="H526" s="9" t="str">
        <f>VLOOKUP(B526,[1]采购中心!$C$1:$I$65536,7,0)</f>
        <v>否</v>
      </c>
      <c r="I526" s="9" t="str">
        <f>VLOOKUP(B526,[1]采购中心!$C$1:$J$65536,8,0)</f>
        <v>营销部门</v>
      </c>
      <c r="J526" s="9"/>
      <c r="K526" s="9"/>
      <c r="L526" s="9"/>
      <c r="M526" s="9" t="s">
        <v>2396</v>
      </c>
      <c r="N526" s="9" t="s">
        <v>112</v>
      </c>
      <c r="O526" s="60">
        <v>39156</v>
      </c>
      <c r="P526" s="9">
        <v>5</v>
      </c>
      <c r="Q526" s="9">
        <v>13</v>
      </c>
      <c r="R526" s="9">
        <v>0</v>
      </c>
      <c r="S526" s="9">
        <v>50</v>
      </c>
      <c r="T526" s="9"/>
      <c r="U526" s="9"/>
      <c r="V526" s="9"/>
      <c r="W526" s="73"/>
      <c r="X526" s="9">
        <v>97000</v>
      </c>
      <c r="Y526" s="40">
        <f t="shared" si="9"/>
        <v>92150</v>
      </c>
      <c r="Z526" s="40">
        <v>4850</v>
      </c>
      <c r="AA526" s="9" t="s">
        <v>118</v>
      </c>
      <c r="AB526" s="9" t="s">
        <v>114</v>
      </c>
      <c r="AC526" s="9" t="s">
        <v>119</v>
      </c>
      <c r="AD526" s="3" t="s">
        <v>116</v>
      </c>
      <c r="AE526" s="9" t="s">
        <v>128</v>
      </c>
      <c r="AF526" s="3" t="s">
        <v>2008</v>
      </c>
      <c r="AG526" s="10" t="s">
        <v>1508</v>
      </c>
      <c r="AH526" s="9"/>
      <c r="AI526" s="3" t="s">
        <v>2694</v>
      </c>
      <c r="AJ526" s="34">
        <v>44532</v>
      </c>
      <c r="AK526" s="3"/>
    </row>
    <row r="527" spans="1:37" s="15" customFormat="1" ht="12">
      <c r="A527" s="3">
        <v>525</v>
      </c>
      <c r="B527" s="14" t="s">
        <v>1522</v>
      </c>
      <c r="C527" s="2" t="s">
        <v>1523</v>
      </c>
      <c r="D527" s="2" t="s">
        <v>1524</v>
      </c>
      <c r="E527" s="3" t="s">
        <v>4</v>
      </c>
      <c r="F527" s="10" t="s">
        <v>1525</v>
      </c>
      <c r="G527" s="2" t="s">
        <v>1508</v>
      </c>
      <c r="H527" s="9" t="str">
        <f>VLOOKUP(B527,[1]采购中心!$C$1:$I$65536,7,0)</f>
        <v>否</v>
      </c>
      <c r="I527" s="9" t="str">
        <f>VLOOKUP(B527,[1]采购中心!$C$1:$J$65536,8,0)</f>
        <v>营销部门</v>
      </c>
      <c r="J527" s="9"/>
      <c r="K527" s="9"/>
      <c r="L527" s="9"/>
      <c r="M527" s="9" t="s">
        <v>2396</v>
      </c>
      <c r="N527" s="9" t="s">
        <v>112</v>
      </c>
      <c r="O527" s="60">
        <v>39156</v>
      </c>
      <c r="P527" s="9">
        <v>5</v>
      </c>
      <c r="Q527" s="9">
        <v>13</v>
      </c>
      <c r="R527" s="9">
        <v>0</v>
      </c>
      <c r="S527" s="9">
        <v>50</v>
      </c>
      <c r="T527" s="9"/>
      <c r="U527" s="9"/>
      <c r="V527" s="9"/>
      <c r="W527" s="73"/>
      <c r="X527" s="9">
        <v>94500</v>
      </c>
      <c r="Y527" s="40">
        <f t="shared" si="9"/>
        <v>89775</v>
      </c>
      <c r="Z527" s="40">
        <v>4725</v>
      </c>
      <c r="AA527" s="9" t="s">
        <v>118</v>
      </c>
      <c r="AB527" s="9" t="s">
        <v>114</v>
      </c>
      <c r="AC527" s="9" t="s">
        <v>119</v>
      </c>
      <c r="AD527" s="3" t="s">
        <v>116</v>
      </c>
      <c r="AE527" s="9" t="s">
        <v>128</v>
      </c>
      <c r="AF527" s="3" t="s">
        <v>2008</v>
      </c>
      <c r="AG527" s="10" t="s">
        <v>1508</v>
      </c>
      <c r="AH527" s="9"/>
      <c r="AI527" s="9"/>
      <c r="AJ527" s="34">
        <v>44543</v>
      </c>
      <c r="AK527" s="3"/>
    </row>
    <row r="528" spans="1:37" s="15" customFormat="1" ht="12">
      <c r="A528" s="3">
        <v>526</v>
      </c>
      <c r="B528" s="14" t="s">
        <v>1526</v>
      </c>
      <c r="C528" s="2" t="s">
        <v>1527</v>
      </c>
      <c r="D528" s="2" t="s">
        <v>1528</v>
      </c>
      <c r="E528" s="3" t="s">
        <v>4</v>
      </c>
      <c r="F528" s="10" t="s">
        <v>1529</v>
      </c>
      <c r="G528" s="2" t="s">
        <v>1508</v>
      </c>
      <c r="H528" s="9" t="str">
        <f>VLOOKUP(B528,[1]采购中心!$C$1:$I$65536,7,0)</f>
        <v>否</v>
      </c>
      <c r="I528" s="9" t="str">
        <f>VLOOKUP(B528,[1]采购中心!$C$1:$J$65536,8,0)</f>
        <v>营销部门</v>
      </c>
      <c r="J528" s="9"/>
      <c r="K528" s="9"/>
      <c r="L528" s="9"/>
      <c r="M528" s="9" t="s">
        <v>2396</v>
      </c>
      <c r="N528" s="9" t="s">
        <v>112</v>
      </c>
      <c r="O528" s="60">
        <v>39156</v>
      </c>
      <c r="P528" s="9">
        <v>5</v>
      </c>
      <c r="Q528" s="9">
        <v>13</v>
      </c>
      <c r="R528" s="9">
        <v>0</v>
      </c>
      <c r="S528" s="9">
        <v>50</v>
      </c>
      <c r="T528" s="9"/>
      <c r="U528" s="9"/>
      <c r="V528" s="9"/>
      <c r="W528" s="73"/>
      <c r="X528" s="9">
        <v>172000</v>
      </c>
      <c r="Y528" s="40">
        <f t="shared" si="9"/>
        <v>163400</v>
      </c>
      <c r="Z528" s="40">
        <v>8600</v>
      </c>
      <c r="AA528" s="9" t="s">
        <v>118</v>
      </c>
      <c r="AB528" s="9" t="s">
        <v>114</v>
      </c>
      <c r="AC528" s="9" t="s">
        <v>119</v>
      </c>
      <c r="AD528" s="3" t="s">
        <v>116</v>
      </c>
      <c r="AE528" s="9" t="s">
        <v>128</v>
      </c>
      <c r="AF528" s="3" t="s">
        <v>2008</v>
      </c>
      <c r="AG528" s="10" t="s">
        <v>1508</v>
      </c>
      <c r="AH528" s="9"/>
      <c r="AI528" s="9"/>
      <c r="AJ528" s="34">
        <v>44540</v>
      </c>
      <c r="AK528" s="3"/>
    </row>
    <row r="529" spans="1:37" s="15" customFormat="1" ht="12">
      <c r="A529" s="3">
        <v>527</v>
      </c>
      <c r="B529" s="14" t="s">
        <v>1530</v>
      </c>
      <c r="C529" s="2" t="s">
        <v>1531</v>
      </c>
      <c r="D529" s="2" t="s">
        <v>1532</v>
      </c>
      <c r="E529" s="3" t="s">
        <v>4</v>
      </c>
      <c r="F529" s="10" t="s">
        <v>1533</v>
      </c>
      <c r="G529" s="2" t="s">
        <v>1508</v>
      </c>
      <c r="H529" s="9" t="str">
        <f>VLOOKUP(B529,[1]采购中心!$C$1:$I$65536,7,0)</f>
        <v>否</v>
      </c>
      <c r="I529" s="9" t="str">
        <f>VLOOKUP(B529,[1]采购中心!$C$1:$J$65536,8,0)</f>
        <v>营销部门</v>
      </c>
      <c r="J529" s="9"/>
      <c r="K529" s="9"/>
      <c r="L529" s="9"/>
      <c r="M529" s="9" t="s">
        <v>2396</v>
      </c>
      <c r="N529" s="9" t="s">
        <v>112</v>
      </c>
      <c r="O529" s="60">
        <v>39156</v>
      </c>
      <c r="P529" s="9">
        <v>5</v>
      </c>
      <c r="Q529" s="9">
        <v>13</v>
      </c>
      <c r="R529" s="9">
        <v>0</v>
      </c>
      <c r="S529" s="9">
        <v>50</v>
      </c>
      <c r="T529" s="9"/>
      <c r="U529" s="9"/>
      <c r="V529" s="9"/>
      <c r="W529" s="73"/>
      <c r="X529" s="9">
        <v>231800</v>
      </c>
      <c r="Y529" s="40">
        <f t="shared" si="9"/>
        <v>220210</v>
      </c>
      <c r="Z529" s="40">
        <v>11590</v>
      </c>
      <c r="AA529" s="9" t="s">
        <v>118</v>
      </c>
      <c r="AB529" s="9" t="s">
        <v>114</v>
      </c>
      <c r="AC529" s="9" t="s">
        <v>119</v>
      </c>
      <c r="AD529" s="3" t="s">
        <v>116</v>
      </c>
      <c r="AE529" s="9" t="s">
        <v>128</v>
      </c>
      <c r="AF529" s="3" t="s">
        <v>2008</v>
      </c>
      <c r="AG529" s="10" t="s">
        <v>1508</v>
      </c>
      <c r="AH529" s="9"/>
      <c r="AI529" s="9"/>
      <c r="AJ529" s="34">
        <v>44543</v>
      </c>
      <c r="AK529" s="3"/>
    </row>
    <row r="530" spans="1:37" s="15" customFormat="1" ht="12">
      <c r="A530" s="3">
        <v>528</v>
      </c>
      <c r="B530" s="29" t="s">
        <v>2695</v>
      </c>
      <c r="C530" s="2" t="s">
        <v>1534</v>
      </c>
      <c r="D530" s="2" t="s">
        <v>1535</v>
      </c>
      <c r="E530" s="3" t="s">
        <v>4</v>
      </c>
      <c r="F530" s="10" t="s">
        <v>1536</v>
      </c>
      <c r="G530" s="2" t="s">
        <v>1537</v>
      </c>
      <c r="H530" s="9"/>
      <c r="I530" s="9"/>
      <c r="J530" s="9"/>
      <c r="K530" s="9"/>
      <c r="L530" s="9"/>
      <c r="M530" s="9" t="s">
        <v>2396</v>
      </c>
      <c r="N530" s="9" t="s">
        <v>112</v>
      </c>
      <c r="O530" s="60">
        <v>39156</v>
      </c>
      <c r="P530" s="9">
        <v>5</v>
      </c>
      <c r="Q530" s="9">
        <v>13</v>
      </c>
      <c r="R530" s="9">
        <v>0</v>
      </c>
      <c r="S530" s="9">
        <v>50</v>
      </c>
      <c r="T530" s="9"/>
      <c r="U530" s="9"/>
      <c r="V530" s="9"/>
      <c r="W530" s="73"/>
      <c r="X530" s="9">
        <v>101600</v>
      </c>
      <c r="Y530" s="40">
        <f t="shared" si="9"/>
        <v>96520</v>
      </c>
      <c r="Z530" s="40">
        <v>5080</v>
      </c>
      <c r="AA530" s="9" t="s">
        <v>118</v>
      </c>
      <c r="AB530" s="9" t="s">
        <v>114</v>
      </c>
      <c r="AC530" s="9" t="s">
        <v>119</v>
      </c>
      <c r="AD530" s="3" t="s">
        <v>116</v>
      </c>
      <c r="AE530" s="9" t="s">
        <v>128</v>
      </c>
      <c r="AF530" s="3" t="s">
        <v>2008</v>
      </c>
      <c r="AG530" s="10" t="s">
        <v>1537</v>
      </c>
      <c r="AH530" s="9"/>
      <c r="AI530" s="9"/>
      <c r="AJ530" s="34">
        <v>44523</v>
      </c>
      <c r="AK530" s="3"/>
    </row>
    <row r="531" spans="1:37" s="15" customFormat="1" ht="12">
      <c r="A531" s="3">
        <v>529</v>
      </c>
      <c r="B531" s="29" t="s">
        <v>1538</v>
      </c>
      <c r="C531" s="2" t="s">
        <v>1539</v>
      </c>
      <c r="D531" s="2" t="s">
        <v>1540</v>
      </c>
      <c r="E531" s="3" t="s">
        <v>4</v>
      </c>
      <c r="F531" s="10" t="s">
        <v>1541</v>
      </c>
      <c r="G531" s="2" t="s">
        <v>1537</v>
      </c>
      <c r="H531" s="9"/>
      <c r="I531" s="9"/>
      <c r="J531" s="9"/>
      <c r="K531" s="9"/>
      <c r="L531" s="9"/>
      <c r="M531" s="9" t="s">
        <v>2396</v>
      </c>
      <c r="N531" s="9" t="s">
        <v>112</v>
      </c>
      <c r="O531" s="60">
        <v>39156</v>
      </c>
      <c r="P531" s="9">
        <v>5</v>
      </c>
      <c r="Q531" s="9">
        <v>13</v>
      </c>
      <c r="R531" s="9">
        <v>0</v>
      </c>
      <c r="S531" s="9">
        <v>50</v>
      </c>
      <c r="T531" s="9"/>
      <c r="U531" s="9"/>
      <c r="V531" s="9"/>
      <c r="W531" s="73"/>
      <c r="X531" s="9">
        <v>200000</v>
      </c>
      <c r="Y531" s="40">
        <f t="shared" si="9"/>
        <v>190000</v>
      </c>
      <c r="Z531" s="40">
        <v>10000</v>
      </c>
      <c r="AA531" s="9" t="s">
        <v>118</v>
      </c>
      <c r="AB531" s="9" t="s">
        <v>114</v>
      </c>
      <c r="AC531" s="9" t="s">
        <v>119</v>
      </c>
      <c r="AD531" s="3" t="s">
        <v>116</v>
      </c>
      <c r="AE531" s="9" t="s">
        <v>128</v>
      </c>
      <c r="AF531" s="3" t="s">
        <v>2008</v>
      </c>
      <c r="AG531" s="10" t="s">
        <v>1537</v>
      </c>
      <c r="AH531" s="9"/>
      <c r="AI531" s="9"/>
      <c r="AJ531" s="34">
        <v>44541</v>
      </c>
      <c r="AK531" s="3"/>
    </row>
    <row r="532" spans="1:37" s="15" customFormat="1" ht="15" customHeight="1">
      <c r="A532" s="3">
        <v>530</v>
      </c>
      <c r="B532" s="14" t="s">
        <v>1542</v>
      </c>
      <c r="C532" s="2" t="s">
        <v>1543</v>
      </c>
      <c r="D532" s="5" t="s">
        <v>2696</v>
      </c>
      <c r="E532" s="3" t="s">
        <v>4</v>
      </c>
      <c r="F532" s="10" t="s">
        <v>1544</v>
      </c>
      <c r="G532" s="2" t="s">
        <v>1508</v>
      </c>
      <c r="H532" s="9"/>
      <c r="I532" s="9"/>
      <c r="J532" s="9"/>
      <c r="K532" s="9"/>
      <c r="L532" s="9"/>
      <c r="M532" s="9" t="s">
        <v>2396</v>
      </c>
      <c r="N532" s="9" t="s">
        <v>112</v>
      </c>
      <c r="O532" s="60">
        <v>39156</v>
      </c>
      <c r="P532" s="9">
        <v>5</v>
      </c>
      <c r="Q532" s="9">
        <v>13</v>
      </c>
      <c r="R532" s="9">
        <v>0</v>
      </c>
      <c r="S532" s="9">
        <v>50</v>
      </c>
      <c r="T532" s="9"/>
      <c r="U532" s="9"/>
      <c r="V532" s="9"/>
      <c r="W532" s="73"/>
      <c r="X532" s="9">
        <v>17500</v>
      </c>
      <c r="Y532" s="40">
        <f t="shared" si="9"/>
        <v>16625</v>
      </c>
      <c r="Z532" s="40">
        <v>875</v>
      </c>
      <c r="AA532" s="9" t="s">
        <v>118</v>
      </c>
      <c r="AB532" s="9" t="s">
        <v>114</v>
      </c>
      <c r="AC532" s="9" t="s">
        <v>119</v>
      </c>
      <c r="AD532" s="3" t="s">
        <v>116</v>
      </c>
      <c r="AE532" s="9" t="s">
        <v>599</v>
      </c>
      <c r="AF532" s="3" t="s">
        <v>2008</v>
      </c>
      <c r="AG532" s="10" t="s">
        <v>1508</v>
      </c>
      <c r="AH532" s="9"/>
      <c r="AI532" s="24" t="s">
        <v>2697</v>
      </c>
      <c r="AJ532" s="36">
        <v>44520</v>
      </c>
      <c r="AK532" s="24"/>
    </row>
    <row r="533" spans="1:37" s="15" customFormat="1" ht="12">
      <c r="A533" s="3">
        <v>531</v>
      </c>
      <c r="B533" s="1" t="s">
        <v>2698</v>
      </c>
      <c r="C533" s="4" t="s">
        <v>1545</v>
      </c>
      <c r="D533" s="4">
        <v>396990010</v>
      </c>
      <c r="E533" s="3" t="s">
        <v>2699</v>
      </c>
      <c r="F533" s="3" t="s">
        <v>2700</v>
      </c>
      <c r="G533" s="4" t="s">
        <v>1546</v>
      </c>
      <c r="H533" s="9"/>
      <c r="I533" s="9"/>
      <c r="J533" s="9"/>
      <c r="K533" s="9"/>
      <c r="L533" s="9"/>
      <c r="M533" s="9" t="s">
        <v>2701</v>
      </c>
      <c r="N533" s="9" t="s">
        <v>112</v>
      </c>
      <c r="O533" s="60">
        <v>38516</v>
      </c>
      <c r="P533" s="9">
        <v>5</v>
      </c>
      <c r="Q533" s="9">
        <v>15</v>
      </c>
      <c r="R533" s="9">
        <v>0</v>
      </c>
      <c r="S533" s="9">
        <v>50</v>
      </c>
      <c r="T533" s="9"/>
      <c r="U533" s="9"/>
      <c r="V533" s="9"/>
      <c r="W533" s="73"/>
      <c r="X533" s="9">
        <v>23000</v>
      </c>
      <c r="Y533" s="40">
        <f t="shared" si="9"/>
        <v>21850</v>
      </c>
      <c r="Z533" s="40">
        <v>1150</v>
      </c>
      <c r="AA533" s="9" t="s">
        <v>252</v>
      </c>
      <c r="AB533" s="9" t="s">
        <v>114</v>
      </c>
      <c r="AC533" s="9" t="s">
        <v>119</v>
      </c>
      <c r="AD533" s="3" t="s">
        <v>116</v>
      </c>
      <c r="AE533" s="9" t="s">
        <v>128</v>
      </c>
      <c r="AF533" s="3" t="s">
        <v>2008</v>
      </c>
      <c r="AG533" s="3"/>
      <c r="AH533" s="9" t="s">
        <v>2574</v>
      </c>
      <c r="AI533" s="9" t="s">
        <v>2256</v>
      </c>
      <c r="AJ533" s="34">
        <v>44520</v>
      </c>
      <c r="AK533" s="3"/>
    </row>
    <row r="534" spans="1:37" s="15" customFormat="1" ht="12">
      <c r="A534" s="3">
        <v>532</v>
      </c>
      <c r="B534" s="8" t="s">
        <v>2702</v>
      </c>
      <c r="C534" s="4" t="s">
        <v>1547</v>
      </c>
      <c r="D534" s="4" t="s">
        <v>1548</v>
      </c>
      <c r="E534" s="3" t="s">
        <v>4</v>
      </c>
      <c r="F534" s="3" t="s">
        <v>2703</v>
      </c>
      <c r="G534" s="4" t="s">
        <v>1546</v>
      </c>
      <c r="H534" s="9"/>
      <c r="I534" s="9"/>
      <c r="J534" s="9"/>
      <c r="K534" s="9"/>
      <c r="L534" s="9"/>
      <c r="M534" s="9" t="s">
        <v>2701</v>
      </c>
      <c r="N534" s="9" t="s">
        <v>811</v>
      </c>
      <c r="O534" s="60" t="s">
        <v>1549</v>
      </c>
      <c r="P534" s="9">
        <v>5</v>
      </c>
      <c r="Q534" s="9">
        <v>16</v>
      </c>
      <c r="R534" s="9">
        <v>0</v>
      </c>
      <c r="S534" s="9">
        <v>50</v>
      </c>
      <c r="T534" s="9"/>
      <c r="U534" s="9"/>
      <c r="V534" s="9"/>
      <c r="W534" s="73"/>
      <c r="X534" s="9">
        <v>11000</v>
      </c>
      <c r="Y534" s="40">
        <f t="shared" si="9"/>
        <v>10450</v>
      </c>
      <c r="Z534" s="40">
        <v>550</v>
      </c>
      <c r="AA534" s="9" t="s">
        <v>252</v>
      </c>
      <c r="AB534" s="9" t="s">
        <v>114</v>
      </c>
      <c r="AC534" s="9" t="s">
        <v>119</v>
      </c>
      <c r="AD534" s="3" t="s">
        <v>116</v>
      </c>
      <c r="AE534" s="9" t="s">
        <v>128</v>
      </c>
      <c r="AF534" s="3" t="s">
        <v>2008</v>
      </c>
      <c r="AG534" s="3"/>
      <c r="AH534" s="9" t="s">
        <v>2300</v>
      </c>
      <c r="AI534" s="9" t="s">
        <v>2256</v>
      </c>
      <c r="AJ534" s="34">
        <v>44522</v>
      </c>
      <c r="AK534" s="3"/>
    </row>
    <row r="535" spans="1:37" s="15" customFormat="1" ht="36">
      <c r="A535" s="3">
        <v>533</v>
      </c>
      <c r="B535" s="26" t="s">
        <v>1550</v>
      </c>
      <c r="C535" s="2" t="s">
        <v>1551</v>
      </c>
      <c r="D535" s="5" t="s">
        <v>2704</v>
      </c>
      <c r="E535" s="3" t="s">
        <v>4</v>
      </c>
      <c r="F535" s="10" t="s">
        <v>1552</v>
      </c>
      <c r="G535" s="2" t="s">
        <v>28</v>
      </c>
      <c r="H535" s="9" t="s">
        <v>108</v>
      </c>
      <c r="I535" s="9" t="s">
        <v>457</v>
      </c>
      <c r="J535" s="9" t="s">
        <v>130</v>
      </c>
      <c r="K535" s="9" t="s">
        <v>108</v>
      </c>
      <c r="L535" s="9" t="s">
        <v>108</v>
      </c>
      <c r="M535" s="9" t="s">
        <v>2396</v>
      </c>
      <c r="N535" s="9" t="s">
        <v>112</v>
      </c>
      <c r="O535" s="60">
        <v>39683</v>
      </c>
      <c r="P535" s="9">
        <v>5</v>
      </c>
      <c r="Q535" s="9">
        <v>12</v>
      </c>
      <c r="R535" s="9">
        <v>0</v>
      </c>
      <c r="S535" s="9">
        <v>50</v>
      </c>
      <c r="T535" s="9"/>
      <c r="U535" s="9">
        <v>4547</v>
      </c>
      <c r="V535" s="9"/>
      <c r="W535" s="76" t="s">
        <v>1553</v>
      </c>
      <c r="X535" s="9">
        <v>4000</v>
      </c>
      <c r="Y535" s="40">
        <f t="shared" si="9"/>
        <v>3800</v>
      </c>
      <c r="Z535" s="40">
        <v>200</v>
      </c>
      <c r="AA535" s="9" t="s">
        <v>817</v>
      </c>
      <c r="AB535" s="9" t="s">
        <v>114</v>
      </c>
      <c r="AC535" s="9" t="s">
        <v>119</v>
      </c>
      <c r="AD535" s="3" t="s">
        <v>116</v>
      </c>
      <c r="AE535" s="9" t="s">
        <v>599</v>
      </c>
      <c r="AF535" s="3" t="s">
        <v>2008</v>
      </c>
      <c r="AG535" s="3" t="s">
        <v>2705</v>
      </c>
      <c r="AH535" s="9"/>
      <c r="AI535" s="3" t="s">
        <v>2706</v>
      </c>
      <c r="AJ535" s="34">
        <v>44520</v>
      </c>
      <c r="AK535" s="3"/>
    </row>
    <row r="536" spans="1:37" s="15" customFormat="1" ht="12">
      <c r="A536" s="3">
        <v>534</v>
      </c>
      <c r="B536" s="26" t="s">
        <v>1554</v>
      </c>
      <c r="C536" s="2" t="s">
        <v>1555</v>
      </c>
      <c r="D536" s="2" t="s">
        <v>1556</v>
      </c>
      <c r="E536" s="3" t="s">
        <v>4</v>
      </c>
      <c r="F536" s="10" t="s">
        <v>1557</v>
      </c>
      <c r="G536" s="2" t="s">
        <v>28</v>
      </c>
      <c r="H536" s="9" t="s">
        <v>108</v>
      </c>
      <c r="I536" s="9" t="s">
        <v>457</v>
      </c>
      <c r="J536" s="9" t="s">
        <v>130</v>
      </c>
      <c r="K536" s="9" t="s">
        <v>108</v>
      </c>
      <c r="L536" s="9" t="s">
        <v>108</v>
      </c>
      <c r="M536" s="9" t="s">
        <v>111</v>
      </c>
      <c r="N536" s="9" t="s">
        <v>811</v>
      </c>
      <c r="O536" s="60">
        <v>39687</v>
      </c>
      <c r="P536" s="9">
        <v>5</v>
      </c>
      <c r="Q536" s="9">
        <v>12</v>
      </c>
      <c r="R536" s="9">
        <v>0</v>
      </c>
      <c r="S536" s="9">
        <v>50</v>
      </c>
      <c r="T536" s="9"/>
      <c r="U536" s="9">
        <v>2787</v>
      </c>
      <c r="V536" s="9"/>
      <c r="W536" s="73"/>
      <c r="X536" s="9">
        <v>30000</v>
      </c>
      <c r="Y536" s="40">
        <f t="shared" si="9"/>
        <v>28500</v>
      </c>
      <c r="Z536" s="40">
        <v>1500</v>
      </c>
      <c r="AA536" s="9" t="s">
        <v>127</v>
      </c>
      <c r="AB536" s="9" t="s">
        <v>114</v>
      </c>
      <c r="AC536" s="9" t="s">
        <v>119</v>
      </c>
      <c r="AD536" s="3" t="s">
        <v>116</v>
      </c>
      <c r="AE536" s="9" t="s">
        <v>599</v>
      </c>
      <c r="AF536" s="3" t="s">
        <v>2008</v>
      </c>
      <c r="AG536" s="3" t="s">
        <v>2705</v>
      </c>
      <c r="AH536" s="9"/>
      <c r="AI536" s="9"/>
      <c r="AJ536" s="34">
        <v>44544</v>
      </c>
      <c r="AK536" s="3"/>
    </row>
    <row r="537" spans="1:37" s="15" customFormat="1" ht="12">
      <c r="A537" s="3">
        <v>535</v>
      </c>
      <c r="B537" s="26">
        <v>6001023</v>
      </c>
      <c r="C537" s="2" t="s">
        <v>1558</v>
      </c>
      <c r="D537" s="2" t="s">
        <v>1556</v>
      </c>
      <c r="E537" s="3" t="s">
        <v>4</v>
      </c>
      <c r="F537" s="10" t="s">
        <v>1559</v>
      </c>
      <c r="G537" s="2" t="s">
        <v>1560</v>
      </c>
      <c r="H537" s="9"/>
      <c r="I537" s="9"/>
      <c r="J537" s="9"/>
      <c r="K537" s="9"/>
      <c r="L537" s="9"/>
      <c r="M537" s="9" t="s">
        <v>2396</v>
      </c>
      <c r="N537" s="9" t="s">
        <v>811</v>
      </c>
      <c r="O537" s="60">
        <v>38472</v>
      </c>
      <c r="P537" s="9">
        <v>5</v>
      </c>
      <c r="Q537" s="9">
        <v>15</v>
      </c>
      <c r="R537" s="9">
        <v>0</v>
      </c>
      <c r="S537" s="9">
        <v>50</v>
      </c>
      <c r="T537" s="9"/>
      <c r="U537" s="9"/>
      <c r="V537" s="9"/>
      <c r="W537" s="73"/>
      <c r="X537" s="9">
        <v>16500</v>
      </c>
      <c r="Y537" s="40">
        <f t="shared" si="9"/>
        <v>15675</v>
      </c>
      <c r="Z537" s="40">
        <v>825</v>
      </c>
      <c r="AA537" s="9" t="s">
        <v>252</v>
      </c>
      <c r="AB537" s="9" t="s">
        <v>114</v>
      </c>
      <c r="AC537" s="9" t="s">
        <v>119</v>
      </c>
      <c r="AD537" s="3" t="s">
        <v>116</v>
      </c>
      <c r="AE537" s="9"/>
      <c r="AF537" s="3" t="s">
        <v>2008</v>
      </c>
      <c r="AG537" s="3" t="s">
        <v>2707</v>
      </c>
      <c r="AH537" s="9"/>
      <c r="AI537" s="9"/>
      <c r="AJ537" s="34">
        <v>44524</v>
      </c>
      <c r="AK537" s="3"/>
    </row>
    <row r="538" spans="1:37" s="15" customFormat="1" ht="12">
      <c r="A538" s="3">
        <v>536</v>
      </c>
      <c r="B538" s="27" t="s">
        <v>2708</v>
      </c>
      <c r="C538" s="2" t="s">
        <v>1561</v>
      </c>
      <c r="D538" s="2" t="s">
        <v>1562</v>
      </c>
      <c r="E538" s="3" t="s">
        <v>4</v>
      </c>
      <c r="F538" s="10" t="s">
        <v>1563</v>
      </c>
      <c r="G538" s="2" t="s">
        <v>28</v>
      </c>
      <c r="H538" s="9" t="s">
        <v>108</v>
      </c>
      <c r="I538" s="9" t="s">
        <v>457</v>
      </c>
      <c r="J538" s="9" t="s">
        <v>130</v>
      </c>
      <c r="K538" s="9" t="s">
        <v>130</v>
      </c>
      <c r="L538" s="9" t="s">
        <v>130</v>
      </c>
      <c r="M538" s="9" t="s">
        <v>2709</v>
      </c>
      <c r="N538" s="9" t="s">
        <v>811</v>
      </c>
      <c r="O538" s="60">
        <v>38444</v>
      </c>
      <c r="P538" s="9">
        <v>5</v>
      </c>
      <c r="Q538" s="9">
        <v>15</v>
      </c>
      <c r="R538" s="9">
        <v>0</v>
      </c>
      <c r="S538" s="9">
        <v>50</v>
      </c>
      <c r="T538" s="9"/>
      <c r="U538" s="9">
        <v>10473</v>
      </c>
      <c r="V538" s="9"/>
      <c r="W538" s="73"/>
      <c r="X538" s="9">
        <v>4000</v>
      </c>
      <c r="Y538" s="40">
        <f t="shared" si="9"/>
        <v>3800</v>
      </c>
      <c r="Z538" s="40">
        <v>200</v>
      </c>
      <c r="AA538" s="9" t="s">
        <v>817</v>
      </c>
      <c r="AB538" s="9" t="s">
        <v>114</v>
      </c>
      <c r="AC538" s="9" t="s">
        <v>119</v>
      </c>
      <c r="AD538" s="3" t="s">
        <v>116</v>
      </c>
      <c r="AE538" s="9" t="s">
        <v>599</v>
      </c>
      <c r="AF538" s="3" t="s">
        <v>2008</v>
      </c>
      <c r="AG538" s="3"/>
      <c r="AH538" s="9"/>
      <c r="AI538" s="9"/>
      <c r="AJ538" s="34">
        <v>44533</v>
      </c>
      <c r="AK538" s="3"/>
    </row>
    <row r="539" spans="1:37" s="15" customFormat="1" ht="12">
      <c r="A539" s="3">
        <v>537</v>
      </c>
      <c r="B539" s="26" t="s">
        <v>1564</v>
      </c>
      <c r="C539" s="2" t="s">
        <v>1565</v>
      </c>
      <c r="D539" s="2" t="s">
        <v>1566</v>
      </c>
      <c r="E539" s="3" t="s">
        <v>4</v>
      </c>
      <c r="F539" s="10" t="s">
        <v>1567</v>
      </c>
      <c r="G539" s="2" t="s">
        <v>28</v>
      </c>
      <c r="H539" s="9" t="s">
        <v>108</v>
      </c>
      <c r="I539" s="9" t="s">
        <v>457</v>
      </c>
      <c r="J539" s="9" t="s">
        <v>130</v>
      </c>
      <c r="K539" s="9" t="s">
        <v>108</v>
      </c>
      <c r="L539" s="9" t="s">
        <v>108</v>
      </c>
      <c r="M539" s="9" t="s">
        <v>2396</v>
      </c>
      <c r="N539" s="9" t="s">
        <v>112</v>
      </c>
      <c r="O539" s="60">
        <v>41022</v>
      </c>
      <c r="P539" s="9">
        <v>5</v>
      </c>
      <c r="Q539" s="9">
        <v>8</v>
      </c>
      <c r="R539" s="9">
        <v>0</v>
      </c>
      <c r="S539" s="9">
        <v>50</v>
      </c>
      <c r="T539" s="9"/>
      <c r="U539" s="9">
        <v>1416</v>
      </c>
      <c r="V539" s="9"/>
      <c r="W539" s="73"/>
      <c r="X539" s="9">
        <v>15000</v>
      </c>
      <c r="Y539" s="40">
        <f t="shared" si="9"/>
        <v>14250</v>
      </c>
      <c r="Z539" s="40">
        <v>750</v>
      </c>
      <c r="AA539" s="9" t="s">
        <v>127</v>
      </c>
      <c r="AB539" s="9" t="s">
        <v>114</v>
      </c>
      <c r="AC539" s="9" t="s">
        <v>115</v>
      </c>
      <c r="AD539" s="3" t="s">
        <v>116</v>
      </c>
      <c r="AE539" s="9" t="s">
        <v>128</v>
      </c>
      <c r="AF539" s="3" t="s">
        <v>2008</v>
      </c>
      <c r="AG539" s="3"/>
      <c r="AH539" s="9"/>
      <c r="AI539" s="3" t="s">
        <v>2710</v>
      </c>
      <c r="AJ539" s="34">
        <v>44531</v>
      </c>
      <c r="AK539" s="3"/>
    </row>
    <row r="540" spans="1:37" s="15" customFormat="1" ht="12">
      <c r="A540" s="3">
        <v>538</v>
      </c>
      <c r="B540" s="26" t="s">
        <v>1568</v>
      </c>
      <c r="C540" s="2" t="s">
        <v>1569</v>
      </c>
      <c r="D540" s="2" t="s">
        <v>1570</v>
      </c>
      <c r="E540" s="3" t="s">
        <v>4</v>
      </c>
      <c r="F540" s="10" t="s">
        <v>1571</v>
      </c>
      <c r="G540" s="2" t="s">
        <v>28</v>
      </c>
      <c r="H540" s="9" t="s">
        <v>108</v>
      </c>
      <c r="I540" s="9" t="s">
        <v>457</v>
      </c>
      <c r="J540" s="9" t="s">
        <v>130</v>
      </c>
      <c r="K540" s="9" t="s">
        <v>108</v>
      </c>
      <c r="L540" s="9" t="s">
        <v>108</v>
      </c>
      <c r="M540" s="9" t="s">
        <v>2396</v>
      </c>
      <c r="N540" s="9" t="s">
        <v>112</v>
      </c>
      <c r="O540" s="60">
        <v>41022</v>
      </c>
      <c r="P540" s="9">
        <v>5</v>
      </c>
      <c r="Q540" s="9">
        <v>8</v>
      </c>
      <c r="R540" s="9">
        <v>0</v>
      </c>
      <c r="S540" s="9">
        <v>50</v>
      </c>
      <c r="T540" s="9"/>
      <c r="U540" s="9">
        <v>1571</v>
      </c>
      <c r="V540" s="9"/>
      <c r="W540" s="73"/>
      <c r="X540" s="9">
        <v>18000</v>
      </c>
      <c r="Y540" s="40">
        <f t="shared" si="9"/>
        <v>17100</v>
      </c>
      <c r="Z540" s="40">
        <v>900</v>
      </c>
      <c r="AA540" s="9" t="s">
        <v>127</v>
      </c>
      <c r="AB540" s="9" t="s">
        <v>114</v>
      </c>
      <c r="AC540" s="9" t="s">
        <v>115</v>
      </c>
      <c r="AD540" s="3" t="s">
        <v>116</v>
      </c>
      <c r="AE540" s="9" t="s">
        <v>128</v>
      </c>
      <c r="AF540" s="3" t="s">
        <v>2008</v>
      </c>
      <c r="AG540" s="3"/>
      <c r="AH540" s="9"/>
      <c r="AI540" s="3" t="s">
        <v>2711</v>
      </c>
      <c r="AJ540" s="34">
        <v>44552</v>
      </c>
      <c r="AK540" s="3"/>
    </row>
    <row r="541" spans="1:37" s="15" customFormat="1" ht="12">
      <c r="A541" s="3">
        <v>539</v>
      </c>
      <c r="B541" s="26" t="s">
        <v>1572</v>
      </c>
      <c r="C541" s="2" t="s">
        <v>1573</v>
      </c>
      <c r="D541" s="2" t="s">
        <v>1574</v>
      </c>
      <c r="E541" s="3" t="s">
        <v>4</v>
      </c>
      <c r="F541" s="10" t="s">
        <v>1575</v>
      </c>
      <c r="G541" s="2" t="s">
        <v>28</v>
      </c>
      <c r="H541" s="9" t="s">
        <v>108</v>
      </c>
      <c r="I541" s="9" t="s">
        <v>99</v>
      </c>
      <c r="J541" s="9" t="s">
        <v>109</v>
      </c>
      <c r="K541" s="9" t="s">
        <v>108</v>
      </c>
      <c r="L541" s="9" t="s">
        <v>108</v>
      </c>
      <c r="M541" s="9" t="s">
        <v>2007</v>
      </c>
      <c r="N541" s="9" t="s">
        <v>112</v>
      </c>
      <c r="O541" s="60">
        <v>39675</v>
      </c>
      <c r="P541" s="9">
        <v>5</v>
      </c>
      <c r="Q541" s="9">
        <v>12</v>
      </c>
      <c r="R541" s="9">
        <v>0</v>
      </c>
      <c r="S541" s="9">
        <v>50</v>
      </c>
      <c r="T541" s="9"/>
      <c r="U541" s="9">
        <v>2160</v>
      </c>
      <c r="V541" s="9"/>
      <c r="W541" s="73"/>
      <c r="X541" s="9">
        <v>33700</v>
      </c>
      <c r="Y541" s="40">
        <f t="shared" si="9"/>
        <v>32015</v>
      </c>
      <c r="Z541" s="40">
        <v>1685</v>
      </c>
      <c r="AA541" s="9" t="s">
        <v>127</v>
      </c>
      <c r="AB541" s="9" t="s">
        <v>114</v>
      </c>
      <c r="AC541" s="9" t="s">
        <v>119</v>
      </c>
      <c r="AD541" s="3" t="s">
        <v>116</v>
      </c>
      <c r="AE541" s="9" t="s">
        <v>128</v>
      </c>
      <c r="AF541" s="3" t="s">
        <v>2008</v>
      </c>
      <c r="AG541" s="3" t="s">
        <v>2712</v>
      </c>
      <c r="AH541" s="9"/>
      <c r="AI541" s="9"/>
      <c r="AJ541" s="34">
        <v>44512</v>
      </c>
      <c r="AK541" s="3"/>
    </row>
    <row r="542" spans="1:37" s="15" customFormat="1" ht="12">
      <c r="A542" s="3">
        <v>540</v>
      </c>
      <c r="B542" s="26" t="s">
        <v>1576</v>
      </c>
      <c r="C542" s="2" t="s">
        <v>1577</v>
      </c>
      <c r="D542" s="2" t="s">
        <v>1578</v>
      </c>
      <c r="E542" s="3" t="s">
        <v>4</v>
      </c>
      <c r="F542" s="10" t="s">
        <v>1579</v>
      </c>
      <c r="G542" s="2" t="s">
        <v>28</v>
      </c>
      <c r="H542" s="9" t="s">
        <v>108</v>
      </c>
      <c r="I542" s="9" t="s">
        <v>99</v>
      </c>
      <c r="J542" s="9" t="s">
        <v>109</v>
      </c>
      <c r="K542" s="9" t="s">
        <v>108</v>
      </c>
      <c r="L542" s="9" t="s">
        <v>108</v>
      </c>
      <c r="M542" s="9" t="s">
        <v>2007</v>
      </c>
      <c r="N542" s="9" t="s">
        <v>112</v>
      </c>
      <c r="O542" s="60">
        <v>38943</v>
      </c>
      <c r="P542" s="9">
        <v>5</v>
      </c>
      <c r="Q542" s="9">
        <v>14</v>
      </c>
      <c r="R542" s="9">
        <v>0</v>
      </c>
      <c r="S542" s="9">
        <v>50</v>
      </c>
      <c r="T542" s="9"/>
      <c r="U542" s="9">
        <v>32000</v>
      </c>
      <c r="V542" s="9"/>
      <c r="W542" s="73"/>
      <c r="X542" s="9">
        <v>3800</v>
      </c>
      <c r="Y542" s="40">
        <f t="shared" si="9"/>
        <v>3610</v>
      </c>
      <c r="Z542" s="40">
        <v>190</v>
      </c>
      <c r="AA542" s="9" t="s">
        <v>127</v>
      </c>
      <c r="AB542" s="9" t="s">
        <v>114</v>
      </c>
      <c r="AC542" s="9" t="s">
        <v>119</v>
      </c>
      <c r="AD542" s="3" t="s">
        <v>116</v>
      </c>
      <c r="AE542" s="9" t="s">
        <v>128</v>
      </c>
      <c r="AF542" s="3" t="s">
        <v>2008</v>
      </c>
      <c r="AG542" s="3" t="s">
        <v>2712</v>
      </c>
      <c r="AH542" s="3"/>
      <c r="AI542" s="9"/>
      <c r="AJ542" s="34">
        <v>44511</v>
      </c>
      <c r="AK542" s="3"/>
    </row>
    <row r="543" spans="1:37" s="15" customFormat="1" ht="12">
      <c r="A543" s="3">
        <v>541</v>
      </c>
      <c r="B543" s="8" t="s">
        <v>2713</v>
      </c>
      <c r="C543" s="2" t="s">
        <v>1580</v>
      </c>
      <c r="D543" s="4">
        <v>395990314</v>
      </c>
      <c r="E543" s="3" t="s">
        <v>4</v>
      </c>
      <c r="F543" s="10" t="s">
        <v>1581</v>
      </c>
      <c r="G543" s="2" t="s">
        <v>28</v>
      </c>
      <c r="H543" s="9" t="s">
        <v>108</v>
      </c>
      <c r="I543" s="9" t="s">
        <v>99</v>
      </c>
      <c r="J543" s="9" t="s">
        <v>109</v>
      </c>
      <c r="K543" s="9" t="s">
        <v>108</v>
      </c>
      <c r="L543" s="9" t="s">
        <v>108</v>
      </c>
      <c r="M543" s="9" t="s">
        <v>2007</v>
      </c>
      <c r="N543" s="9" t="s">
        <v>112</v>
      </c>
      <c r="O543" s="60">
        <v>38943</v>
      </c>
      <c r="P543" s="9">
        <v>5</v>
      </c>
      <c r="Q543" s="9">
        <v>14</v>
      </c>
      <c r="R543" s="9">
        <v>0</v>
      </c>
      <c r="S543" s="9">
        <v>50</v>
      </c>
      <c r="T543" s="9"/>
      <c r="U543" s="9" t="s">
        <v>130</v>
      </c>
      <c r="V543" s="9"/>
      <c r="W543" s="73"/>
      <c r="X543" s="9">
        <v>9787.4500000000007</v>
      </c>
      <c r="Y543" s="40">
        <f t="shared" si="9"/>
        <v>9298.08</v>
      </c>
      <c r="Z543" s="40">
        <v>489.37</v>
      </c>
      <c r="AA543" s="9" t="s">
        <v>127</v>
      </c>
      <c r="AB543" s="9" t="s">
        <v>114</v>
      </c>
      <c r="AC543" s="9" t="s">
        <v>119</v>
      </c>
      <c r="AD543" s="3" t="s">
        <v>116</v>
      </c>
      <c r="AE543" s="9" t="s">
        <v>128</v>
      </c>
      <c r="AF543" s="3" t="s">
        <v>2008</v>
      </c>
      <c r="AG543" s="3" t="s">
        <v>2714</v>
      </c>
      <c r="AH543" s="3"/>
      <c r="AI543" s="3" t="s">
        <v>2397</v>
      </c>
      <c r="AJ543" s="34">
        <v>44537</v>
      </c>
      <c r="AK543" s="3"/>
    </row>
    <row r="544" spans="1:37" s="15" customFormat="1" ht="12">
      <c r="A544" s="3">
        <v>542</v>
      </c>
      <c r="B544" s="26" t="s">
        <v>1582</v>
      </c>
      <c r="C544" s="2" t="s">
        <v>1583</v>
      </c>
      <c r="D544" s="2" t="s">
        <v>1584</v>
      </c>
      <c r="E544" s="3" t="s">
        <v>4</v>
      </c>
      <c r="F544" s="10" t="s">
        <v>1585</v>
      </c>
      <c r="G544" s="2" t="s">
        <v>28</v>
      </c>
      <c r="H544" s="9"/>
      <c r="I544" s="9"/>
      <c r="J544" s="9"/>
      <c r="K544" s="9"/>
      <c r="L544" s="9"/>
      <c r="M544" s="9" t="s">
        <v>2396</v>
      </c>
      <c r="N544" s="9" t="s">
        <v>112</v>
      </c>
      <c r="O544" s="60">
        <v>39687</v>
      </c>
      <c r="P544" s="9">
        <v>5</v>
      </c>
      <c r="Q544" s="9">
        <v>12</v>
      </c>
      <c r="R544" s="9">
        <v>0</v>
      </c>
      <c r="S544" s="9">
        <v>50</v>
      </c>
      <c r="T544" s="9"/>
      <c r="U544" s="9"/>
      <c r="V544" s="9"/>
      <c r="W544" s="73"/>
      <c r="X544" s="9">
        <v>82112.179999999993</v>
      </c>
      <c r="Y544" s="40">
        <f t="shared" si="9"/>
        <v>78006.569999999992</v>
      </c>
      <c r="Z544" s="40">
        <v>4105.6099999999997</v>
      </c>
      <c r="AA544" s="9" t="s">
        <v>252</v>
      </c>
      <c r="AB544" s="9" t="s">
        <v>114</v>
      </c>
      <c r="AC544" s="9" t="s">
        <v>119</v>
      </c>
      <c r="AD544" s="3" t="s">
        <v>116</v>
      </c>
      <c r="AE544" s="9" t="s">
        <v>128</v>
      </c>
      <c r="AF544" s="3" t="s">
        <v>2008</v>
      </c>
      <c r="AG544" s="3" t="s">
        <v>2715</v>
      </c>
      <c r="AH544" s="9"/>
      <c r="AI544" s="9"/>
      <c r="AJ544" s="34">
        <v>44530</v>
      </c>
      <c r="AK544" s="3"/>
    </row>
    <row r="545" spans="1:37" s="15" customFormat="1" ht="12">
      <c r="A545" s="3">
        <v>543</v>
      </c>
      <c r="B545" s="27" t="s">
        <v>2716</v>
      </c>
      <c r="C545" s="2" t="s">
        <v>1586</v>
      </c>
      <c r="D545" s="2" t="s">
        <v>2717</v>
      </c>
      <c r="E545" s="3" t="s">
        <v>4</v>
      </c>
      <c r="F545" s="10" t="s">
        <v>1587</v>
      </c>
      <c r="G545" s="2" t="s">
        <v>28</v>
      </c>
      <c r="H545" s="9" t="s">
        <v>108</v>
      </c>
      <c r="I545" s="9" t="s">
        <v>99</v>
      </c>
      <c r="J545" s="9" t="s">
        <v>109</v>
      </c>
      <c r="K545" s="9" t="s">
        <v>108</v>
      </c>
      <c r="L545" s="9" t="s">
        <v>110</v>
      </c>
      <c r="M545" s="9" t="s">
        <v>2007</v>
      </c>
      <c r="N545" s="9" t="s">
        <v>112</v>
      </c>
      <c r="O545" s="60">
        <v>39687</v>
      </c>
      <c r="P545" s="9">
        <v>5</v>
      </c>
      <c r="Q545" s="9">
        <v>12</v>
      </c>
      <c r="R545" s="9">
        <v>0</v>
      </c>
      <c r="S545" s="9">
        <v>50</v>
      </c>
      <c r="T545" s="9"/>
      <c r="U545" s="9">
        <v>2274</v>
      </c>
      <c r="V545" s="9"/>
      <c r="W545" s="73"/>
      <c r="X545" s="9">
        <v>13732.81</v>
      </c>
      <c r="Y545" s="40">
        <f t="shared" si="9"/>
        <v>13046.17</v>
      </c>
      <c r="Z545" s="40">
        <v>686.64</v>
      </c>
      <c r="AA545" s="9" t="s">
        <v>127</v>
      </c>
      <c r="AB545" s="9" t="s">
        <v>114</v>
      </c>
      <c r="AC545" s="9" t="s">
        <v>119</v>
      </c>
      <c r="AD545" s="3" t="s">
        <v>116</v>
      </c>
      <c r="AE545" s="9" t="s">
        <v>128</v>
      </c>
      <c r="AF545" s="3" t="s">
        <v>2008</v>
      </c>
      <c r="AG545" s="3" t="s">
        <v>2715</v>
      </c>
      <c r="AH545" s="9"/>
      <c r="AI545" s="3" t="s">
        <v>2397</v>
      </c>
      <c r="AJ545" s="34">
        <v>44545</v>
      </c>
      <c r="AK545" s="3"/>
    </row>
    <row r="546" spans="1:37" s="15" customFormat="1" ht="12">
      <c r="A546" s="3">
        <v>544</v>
      </c>
      <c r="B546" s="26" t="s">
        <v>1588</v>
      </c>
      <c r="C546" s="2" t="s">
        <v>1589</v>
      </c>
      <c r="D546" s="2" t="s">
        <v>1590</v>
      </c>
      <c r="E546" s="3" t="s">
        <v>4</v>
      </c>
      <c r="F546" s="10" t="s">
        <v>1591</v>
      </c>
      <c r="G546" s="2" t="s">
        <v>28</v>
      </c>
      <c r="H546" s="9" t="s">
        <v>108</v>
      </c>
      <c r="I546" s="9" t="s">
        <v>99</v>
      </c>
      <c r="J546" s="9" t="s">
        <v>109</v>
      </c>
      <c r="K546" s="9" t="s">
        <v>108</v>
      </c>
      <c r="L546" s="9" t="s">
        <v>110</v>
      </c>
      <c r="M546" s="9" t="s">
        <v>2007</v>
      </c>
      <c r="N546" s="9" t="s">
        <v>112</v>
      </c>
      <c r="O546" s="60">
        <v>38943</v>
      </c>
      <c r="P546" s="9">
        <v>5</v>
      </c>
      <c r="Q546" s="9">
        <v>14</v>
      </c>
      <c r="R546" s="9">
        <v>0</v>
      </c>
      <c r="S546" s="9">
        <v>50</v>
      </c>
      <c r="T546" s="9"/>
      <c r="U546" s="9">
        <v>1371</v>
      </c>
      <c r="V546" s="9"/>
      <c r="W546" s="73"/>
      <c r="X546" s="9">
        <v>113694.96</v>
      </c>
      <c r="Y546" s="40">
        <f t="shared" si="9"/>
        <v>108010.21</v>
      </c>
      <c r="Z546" s="40">
        <v>5684.75</v>
      </c>
      <c r="AA546" s="9" t="s">
        <v>127</v>
      </c>
      <c r="AB546" s="9" t="s">
        <v>114</v>
      </c>
      <c r="AC546" s="9" t="s">
        <v>115</v>
      </c>
      <c r="AD546" s="3" t="s">
        <v>116</v>
      </c>
      <c r="AE546" s="9" t="s">
        <v>128</v>
      </c>
      <c r="AF546" s="3" t="s">
        <v>2008</v>
      </c>
      <c r="AG546" s="3" t="s">
        <v>2715</v>
      </c>
      <c r="AH546" s="9"/>
      <c r="AI546" s="9"/>
      <c r="AJ546" s="34">
        <v>44533</v>
      </c>
      <c r="AK546" s="3"/>
    </row>
    <row r="547" spans="1:37" s="15" customFormat="1" ht="12">
      <c r="A547" s="3">
        <v>545</v>
      </c>
      <c r="B547" s="27" t="s">
        <v>2718</v>
      </c>
      <c r="C547" s="2" t="s">
        <v>1592</v>
      </c>
      <c r="D547" s="2" t="s">
        <v>1593</v>
      </c>
      <c r="E547" s="3" t="s">
        <v>4</v>
      </c>
      <c r="F547" s="10" t="s">
        <v>1594</v>
      </c>
      <c r="G547" s="2" t="s">
        <v>28</v>
      </c>
      <c r="H547" s="9" t="s">
        <v>108</v>
      </c>
      <c r="I547" s="9" t="s">
        <v>99</v>
      </c>
      <c r="J547" s="9" t="s">
        <v>109</v>
      </c>
      <c r="K547" s="9" t="s">
        <v>108</v>
      </c>
      <c r="L547" s="9" t="s">
        <v>110</v>
      </c>
      <c r="M547" s="9" t="s">
        <v>2007</v>
      </c>
      <c r="N547" s="9" t="s">
        <v>112</v>
      </c>
      <c r="O547" s="60">
        <v>41022</v>
      </c>
      <c r="P547" s="9">
        <v>5</v>
      </c>
      <c r="Q547" s="9">
        <v>8</v>
      </c>
      <c r="R547" s="9">
        <v>0</v>
      </c>
      <c r="S547" s="9">
        <v>50</v>
      </c>
      <c r="T547" s="9"/>
      <c r="U547" s="9">
        <v>2367</v>
      </c>
      <c r="V547" s="9"/>
      <c r="W547" s="73"/>
      <c r="X547" s="9">
        <v>21635.33</v>
      </c>
      <c r="Y547" s="40">
        <f t="shared" si="9"/>
        <v>20553.560000000001</v>
      </c>
      <c r="Z547" s="40">
        <v>1081.77</v>
      </c>
      <c r="AA547" s="9" t="s">
        <v>127</v>
      </c>
      <c r="AB547" s="9" t="s">
        <v>114</v>
      </c>
      <c r="AC547" s="9" t="s">
        <v>115</v>
      </c>
      <c r="AD547" s="3" t="s">
        <v>116</v>
      </c>
      <c r="AE547" s="9" t="s">
        <v>128</v>
      </c>
      <c r="AF547" s="3" t="s">
        <v>2008</v>
      </c>
      <c r="AG547" s="3" t="s">
        <v>2715</v>
      </c>
      <c r="AH547" s="9"/>
      <c r="AI547" s="9"/>
      <c r="AJ547" s="34">
        <v>44537</v>
      </c>
      <c r="AK547" s="3"/>
    </row>
    <row r="548" spans="1:37" s="15" customFormat="1" ht="12">
      <c r="A548" s="3">
        <v>546</v>
      </c>
      <c r="B548" s="1" t="s">
        <v>2719</v>
      </c>
      <c r="C548" s="2" t="s">
        <v>1595</v>
      </c>
      <c r="D548" s="12" t="s">
        <v>2720</v>
      </c>
      <c r="E548" s="3" t="s">
        <v>4</v>
      </c>
      <c r="F548" s="10" t="s">
        <v>1596</v>
      </c>
      <c r="G548" s="2" t="s">
        <v>28</v>
      </c>
      <c r="H548" s="9" t="s">
        <v>108</v>
      </c>
      <c r="I548" s="9" t="s">
        <v>99</v>
      </c>
      <c r="J548" s="9" t="s">
        <v>109</v>
      </c>
      <c r="K548" s="9" t="s">
        <v>108</v>
      </c>
      <c r="L548" s="9" t="s">
        <v>110</v>
      </c>
      <c r="M548" s="9" t="s">
        <v>2007</v>
      </c>
      <c r="N548" s="9" t="s">
        <v>112</v>
      </c>
      <c r="O548" s="60">
        <v>39687</v>
      </c>
      <c r="P548" s="9">
        <v>5</v>
      </c>
      <c r="Q548" s="9">
        <v>12</v>
      </c>
      <c r="R548" s="9">
        <v>0</v>
      </c>
      <c r="S548" s="9">
        <v>50</v>
      </c>
      <c r="T548" s="9"/>
      <c r="U548" s="9">
        <v>6646</v>
      </c>
      <c r="V548" s="9"/>
      <c r="W548" s="73"/>
      <c r="X548" s="9">
        <v>9725.24</v>
      </c>
      <c r="Y548" s="40">
        <f t="shared" si="9"/>
        <v>9238.98</v>
      </c>
      <c r="Z548" s="40">
        <v>486.26</v>
      </c>
      <c r="AA548" s="9" t="s">
        <v>127</v>
      </c>
      <c r="AB548" s="9" t="s">
        <v>114</v>
      </c>
      <c r="AC548" s="9" t="s">
        <v>119</v>
      </c>
      <c r="AD548" s="3" t="s">
        <v>116</v>
      </c>
      <c r="AE548" s="9" t="s">
        <v>128</v>
      </c>
      <c r="AF548" s="3" t="s">
        <v>2008</v>
      </c>
      <c r="AG548" s="3" t="s">
        <v>2715</v>
      </c>
      <c r="AH548" s="9"/>
      <c r="AI548" s="3" t="s">
        <v>2397</v>
      </c>
      <c r="AJ548" s="34">
        <v>44537</v>
      </c>
      <c r="AK548" s="3"/>
    </row>
    <row r="549" spans="1:37" s="15" customFormat="1" ht="15" customHeight="1">
      <c r="A549" s="3">
        <v>547</v>
      </c>
      <c r="B549" s="1" t="s">
        <v>1597</v>
      </c>
      <c r="C549" s="2" t="s">
        <v>1598</v>
      </c>
      <c r="D549" s="2" t="s">
        <v>1599</v>
      </c>
      <c r="E549" s="3" t="s">
        <v>4</v>
      </c>
      <c r="F549" s="10" t="s">
        <v>1600</v>
      </c>
      <c r="G549" s="2" t="s">
        <v>28</v>
      </c>
      <c r="H549" s="9" t="s">
        <v>108</v>
      </c>
      <c r="I549" s="9" t="s">
        <v>99</v>
      </c>
      <c r="J549" s="9" t="s">
        <v>109</v>
      </c>
      <c r="K549" s="9" t="s">
        <v>108</v>
      </c>
      <c r="L549" s="9" t="s">
        <v>110</v>
      </c>
      <c r="M549" s="9" t="s">
        <v>2007</v>
      </c>
      <c r="N549" s="9" t="s">
        <v>112</v>
      </c>
      <c r="O549" s="60">
        <v>38943</v>
      </c>
      <c r="P549" s="9">
        <v>5</v>
      </c>
      <c r="Q549" s="9">
        <v>14</v>
      </c>
      <c r="R549" s="9">
        <v>0</v>
      </c>
      <c r="S549" s="9">
        <v>50</v>
      </c>
      <c r="T549" s="9"/>
      <c r="U549" s="9">
        <v>8228</v>
      </c>
      <c r="V549" s="9"/>
      <c r="W549" s="73"/>
      <c r="X549" s="9">
        <v>7276.2</v>
      </c>
      <c r="Y549" s="40">
        <f t="shared" si="9"/>
        <v>6912.3899999999994</v>
      </c>
      <c r="Z549" s="40">
        <v>363.81</v>
      </c>
      <c r="AA549" s="9" t="s">
        <v>127</v>
      </c>
      <c r="AB549" s="9" t="s">
        <v>114</v>
      </c>
      <c r="AC549" s="9" t="s">
        <v>115</v>
      </c>
      <c r="AD549" s="3" t="s">
        <v>116</v>
      </c>
      <c r="AE549" s="9" t="s">
        <v>128</v>
      </c>
      <c r="AF549" s="3" t="s">
        <v>2008</v>
      </c>
      <c r="AG549" s="3" t="s">
        <v>2715</v>
      </c>
      <c r="AH549" s="9"/>
      <c r="AI549" s="24" t="s">
        <v>2721</v>
      </c>
      <c r="AJ549" s="36">
        <v>44533</v>
      </c>
      <c r="AK549" s="24"/>
    </row>
    <row r="550" spans="1:37" s="15" customFormat="1" ht="12">
      <c r="A550" s="3">
        <v>548</v>
      </c>
      <c r="B550" s="1" t="s">
        <v>2722</v>
      </c>
      <c r="C550" s="2" t="s">
        <v>1601</v>
      </c>
      <c r="D550" s="2" t="s">
        <v>2723</v>
      </c>
      <c r="E550" s="3" t="s">
        <v>4</v>
      </c>
      <c r="F550" s="10" t="s">
        <v>1602</v>
      </c>
      <c r="G550" s="2" t="s">
        <v>28</v>
      </c>
      <c r="H550" s="9" t="s">
        <v>108</v>
      </c>
      <c r="I550" s="9" t="s">
        <v>99</v>
      </c>
      <c r="J550" s="9" t="s">
        <v>109</v>
      </c>
      <c r="K550" s="9" t="s">
        <v>108</v>
      </c>
      <c r="L550" s="9" t="s">
        <v>110</v>
      </c>
      <c r="M550" s="9" t="s">
        <v>2007</v>
      </c>
      <c r="N550" s="9" t="s">
        <v>112</v>
      </c>
      <c r="O550" s="60">
        <v>41022</v>
      </c>
      <c r="P550" s="9">
        <v>5</v>
      </c>
      <c r="Q550" s="9">
        <v>8</v>
      </c>
      <c r="R550" s="9">
        <v>0</v>
      </c>
      <c r="S550" s="9">
        <v>50</v>
      </c>
      <c r="T550" s="9"/>
      <c r="U550" s="9">
        <v>1920</v>
      </c>
      <c r="V550" s="9"/>
      <c r="W550" s="73"/>
      <c r="X550" s="9">
        <v>25538.03</v>
      </c>
      <c r="Y550" s="40">
        <f t="shared" si="9"/>
        <v>24261.129999999997</v>
      </c>
      <c r="Z550" s="40">
        <v>1276.9000000000001</v>
      </c>
      <c r="AA550" s="9" t="s">
        <v>127</v>
      </c>
      <c r="AB550" s="9" t="s">
        <v>114</v>
      </c>
      <c r="AC550" s="9" t="s">
        <v>115</v>
      </c>
      <c r="AD550" s="3" t="s">
        <v>116</v>
      </c>
      <c r="AE550" s="9" t="s">
        <v>128</v>
      </c>
      <c r="AF550" s="3" t="s">
        <v>2008</v>
      </c>
      <c r="AG550" s="3" t="s">
        <v>2715</v>
      </c>
      <c r="AH550" s="9"/>
      <c r="AI550" s="3" t="s">
        <v>2397</v>
      </c>
      <c r="AJ550" s="34">
        <v>44537</v>
      </c>
      <c r="AK550" s="3"/>
    </row>
    <row r="551" spans="1:37" s="15" customFormat="1" ht="12">
      <c r="A551" s="3">
        <v>549</v>
      </c>
      <c r="B551" s="1" t="s">
        <v>2724</v>
      </c>
      <c r="C551" s="2" t="s">
        <v>1603</v>
      </c>
      <c r="D551" s="2" t="s">
        <v>2725</v>
      </c>
      <c r="E551" s="3" t="s">
        <v>4</v>
      </c>
      <c r="F551" s="10" t="s">
        <v>1604</v>
      </c>
      <c r="G551" s="2" t="s">
        <v>28</v>
      </c>
      <c r="H551" s="9" t="s">
        <v>108</v>
      </c>
      <c r="I551" s="9" t="s">
        <v>99</v>
      </c>
      <c r="J551" s="9" t="s">
        <v>109</v>
      </c>
      <c r="K551" s="9" t="s">
        <v>108</v>
      </c>
      <c r="L551" s="9" t="s">
        <v>110</v>
      </c>
      <c r="M551" s="9" t="s">
        <v>2007</v>
      </c>
      <c r="N551" s="9" t="s">
        <v>112</v>
      </c>
      <c r="O551" s="60">
        <v>38990</v>
      </c>
      <c r="P551" s="9">
        <v>5</v>
      </c>
      <c r="Q551" s="9">
        <v>14</v>
      </c>
      <c r="R551" s="9">
        <v>0</v>
      </c>
      <c r="S551" s="9">
        <v>50</v>
      </c>
      <c r="T551" s="9"/>
      <c r="U551" s="9">
        <v>4066</v>
      </c>
      <c r="V551" s="9"/>
      <c r="W551" s="73"/>
      <c r="X551" s="9">
        <v>17868.150000000001</v>
      </c>
      <c r="Y551" s="40">
        <f t="shared" si="9"/>
        <v>16974.740000000002</v>
      </c>
      <c r="Z551" s="40">
        <v>893.41</v>
      </c>
      <c r="AA551" s="9" t="s">
        <v>127</v>
      </c>
      <c r="AB551" s="9" t="s">
        <v>114</v>
      </c>
      <c r="AC551" s="9" t="s">
        <v>115</v>
      </c>
      <c r="AD551" s="3" t="s">
        <v>116</v>
      </c>
      <c r="AE551" s="9" t="s">
        <v>128</v>
      </c>
      <c r="AF551" s="3" t="s">
        <v>2008</v>
      </c>
      <c r="AG551" s="3" t="s">
        <v>2715</v>
      </c>
      <c r="AH551" s="9"/>
      <c r="AI551" s="3" t="s">
        <v>2397</v>
      </c>
      <c r="AJ551" s="34">
        <v>44537</v>
      </c>
      <c r="AK551" s="3"/>
    </row>
    <row r="552" spans="1:37" s="15" customFormat="1" ht="15" customHeight="1">
      <c r="A552" s="3">
        <v>550</v>
      </c>
      <c r="B552" s="1" t="s">
        <v>2726</v>
      </c>
      <c r="C552" s="2" t="s">
        <v>1605</v>
      </c>
      <c r="D552" s="2" t="s">
        <v>2727</v>
      </c>
      <c r="E552" s="3" t="s">
        <v>4</v>
      </c>
      <c r="F552" s="10" t="s">
        <v>1606</v>
      </c>
      <c r="G552" s="2" t="s">
        <v>28</v>
      </c>
      <c r="H552" s="9" t="s">
        <v>108</v>
      </c>
      <c r="I552" s="9" t="s">
        <v>99</v>
      </c>
      <c r="J552" s="9" t="s">
        <v>109</v>
      </c>
      <c r="K552" s="9" t="s">
        <v>108</v>
      </c>
      <c r="L552" s="9" t="s">
        <v>110</v>
      </c>
      <c r="M552" s="9" t="s">
        <v>2007</v>
      </c>
      <c r="N552" s="9" t="s">
        <v>112</v>
      </c>
      <c r="O552" s="60">
        <v>39654</v>
      </c>
      <c r="P552" s="9">
        <v>5</v>
      </c>
      <c r="Q552" s="9">
        <v>12</v>
      </c>
      <c r="R552" s="9">
        <v>0</v>
      </c>
      <c r="S552" s="9">
        <v>50</v>
      </c>
      <c r="T552" s="9"/>
      <c r="U552" s="9">
        <v>6646</v>
      </c>
      <c r="V552" s="9"/>
      <c r="W552" s="73"/>
      <c r="X552" s="9">
        <v>8005.47</v>
      </c>
      <c r="Y552" s="40">
        <f t="shared" si="9"/>
        <v>7605.2000000000007</v>
      </c>
      <c r="Z552" s="40">
        <v>400.27</v>
      </c>
      <c r="AA552" s="9" t="s">
        <v>127</v>
      </c>
      <c r="AB552" s="9" t="s">
        <v>114</v>
      </c>
      <c r="AC552" s="9" t="s">
        <v>119</v>
      </c>
      <c r="AD552" s="3" t="s">
        <v>116</v>
      </c>
      <c r="AE552" s="9" t="s">
        <v>128</v>
      </c>
      <c r="AF552" s="3" t="s">
        <v>2008</v>
      </c>
      <c r="AG552" s="3" t="s">
        <v>2715</v>
      </c>
      <c r="AH552" s="9"/>
      <c r="AI552" s="24" t="s">
        <v>2728</v>
      </c>
      <c r="AJ552" s="36">
        <v>44536</v>
      </c>
      <c r="AK552" s="24">
        <f>120/1000</f>
        <v>0.12</v>
      </c>
    </row>
    <row r="553" spans="1:37" s="15" customFormat="1" ht="12">
      <c r="A553" s="3">
        <v>551</v>
      </c>
      <c r="B553" s="1" t="s">
        <v>2729</v>
      </c>
      <c r="C553" s="2" t="s">
        <v>1607</v>
      </c>
      <c r="D553" s="2" t="s">
        <v>1608</v>
      </c>
      <c r="E553" s="3" t="s">
        <v>4</v>
      </c>
      <c r="F553" s="10" t="s">
        <v>1609</v>
      </c>
      <c r="G553" s="2" t="s">
        <v>28</v>
      </c>
      <c r="H553" s="9" t="s">
        <v>108</v>
      </c>
      <c r="I553" s="9" t="s">
        <v>99</v>
      </c>
      <c r="J553" s="9" t="s">
        <v>109</v>
      </c>
      <c r="K553" s="9" t="s">
        <v>108</v>
      </c>
      <c r="L553" s="9" t="s">
        <v>110</v>
      </c>
      <c r="M553" s="9" t="s">
        <v>2007</v>
      </c>
      <c r="N553" s="9" t="s">
        <v>112</v>
      </c>
      <c r="O553" s="60">
        <v>41440</v>
      </c>
      <c r="P553" s="9">
        <v>5</v>
      </c>
      <c r="Q553" s="9">
        <v>7</v>
      </c>
      <c r="R553" s="9">
        <v>0</v>
      </c>
      <c r="S553" s="9">
        <v>50</v>
      </c>
      <c r="T553" s="9"/>
      <c r="U553" s="9">
        <v>8862</v>
      </c>
      <c r="V553" s="9"/>
      <c r="W553" s="73"/>
      <c r="X553" s="9">
        <v>9589.65</v>
      </c>
      <c r="Y553" s="40">
        <f t="shared" si="9"/>
        <v>9110.17</v>
      </c>
      <c r="Z553" s="40">
        <v>479.48</v>
      </c>
      <c r="AA553" s="9" t="s">
        <v>127</v>
      </c>
      <c r="AB553" s="9" t="s">
        <v>114</v>
      </c>
      <c r="AC553" s="9" t="s">
        <v>115</v>
      </c>
      <c r="AD553" s="3" t="s">
        <v>116</v>
      </c>
      <c r="AE553" s="9" t="s">
        <v>128</v>
      </c>
      <c r="AF553" s="3" t="s">
        <v>2008</v>
      </c>
      <c r="AG553" s="3" t="s">
        <v>2715</v>
      </c>
      <c r="AH553" s="9"/>
      <c r="AI553" s="9"/>
      <c r="AJ553" s="34">
        <v>44537</v>
      </c>
      <c r="AK553" s="3"/>
    </row>
    <row r="554" spans="1:37" s="15" customFormat="1" ht="12">
      <c r="A554" s="3">
        <v>552</v>
      </c>
      <c r="B554" s="1" t="s">
        <v>1610</v>
      </c>
      <c r="C554" s="2" t="s">
        <v>1611</v>
      </c>
      <c r="D554" s="2" t="s">
        <v>1612</v>
      </c>
      <c r="E554" s="3" t="s">
        <v>4</v>
      </c>
      <c r="F554" s="10" t="s">
        <v>1613</v>
      </c>
      <c r="G554" s="2" t="s">
        <v>28</v>
      </c>
      <c r="H554" s="9" t="s">
        <v>108</v>
      </c>
      <c r="I554" s="9" t="s">
        <v>99</v>
      </c>
      <c r="J554" s="9" t="s">
        <v>109</v>
      </c>
      <c r="K554" s="9" t="s">
        <v>108</v>
      </c>
      <c r="L554" s="9" t="s">
        <v>110</v>
      </c>
      <c r="M554" s="9" t="s">
        <v>2007</v>
      </c>
      <c r="N554" s="9" t="s">
        <v>112</v>
      </c>
      <c r="O554" s="60">
        <v>38444</v>
      </c>
      <c r="P554" s="9">
        <v>5</v>
      </c>
      <c r="Q554" s="9">
        <v>15</v>
      </c>
      <c r="R554" s="9">
        <v>0</v>
      </c>
      <c r="S554" s="9">
        <v>50</v>
      </c>
      <c r="T554" s="9"/>
      <c r="U554" s="9">
        <v>8727</v>
      </c>
      <c r="V554" s="9"/>
      <c r="W554" s="73"/>
      <c r="X554" s="9">
        <v>8580.2199999999993</v>
      </c>
      <c r="Y554" s="40">
        <f t="shared" si="9"/>
        <v>8151.2099999999991</v>
      </c>
      <c r="Z554" s="40">
        <v>429.01</v>
      </c>
      <c r="AA554" s="9" t="s">
        <v>127</v>
      </c>
      <c r="AB554" s="9" t="s">
        <v>114</v>
      </c>
      <c r="AC554" s="9" t="s">
        <v>115</v>
      </c>
      <c r="AD554" s="3" t="s">
        <v>116</v>
      </c>
      <c r="AE554" s="9" t="s">
        <v>128</v>
      </c>
      <c r="AF554" s="3" t="s">
        <v>2008</v>
      </c>
      <c r="AG554" s="3" t="s">
        <v>2715</v>
      </c>
      <c r="AH554" s="9"/>
      <c r="AI554" s="9"/>
      <c r="AJ554" s="34">
        <v>44536</v>
      </c>
      <c r="AK554" s="3"/>
    </row>
    <row r="555" spans="1:37" s="15" customFormat="1" ht="12">
      <c r="A555" s="3">
        <v>553</v>
      </c>
      <c r="B555" s="1" t="s">
        <v>2730</v>
      </c>
      <c r="C555" s="2" t="s">
        <v>1614</v>
      </c>
      <c r="D555" s="2" t="s">
        <v>1615</v>
      </c>
      <c r="E555" s="3" t="s">
        <v>4</v>
      </c>
      <c r="F555" s="10" t="s">
        <v>1616</v>
      </c>
      <c r="G555" s="2" t="s">
        <v>28</v>
      </c>
      <c r="H555" s="9" t="s">
        <v>108</v>
      </c>
      <c r="I555" s="9" t="s">
        <v>99</v>
      </c>
      <c r="J555" s="9" t="s">
        <v>109</v>
      </c>
      <c r="K555" s="9" t="s">
        <v>108</v>
      </c>
      <c r="L555" s="9" t="s">
        <v>110</v>
      </c>
      <c r="M555" s="9" t="s">
        <v>2007</v>
      </c>
      <c r="N555" s="9" t="s">
        <v>112</v>
      </c>
      <c r="O555" s="60">
        <v>39687</v>
      </c>
      <c r="P555" s="9">
        <v>5</v>
      </c>
      <c r="Q555" s="9">
        <v>12</v>
      </c>
      <c r="R555" s="9">
        <v>0</v>
      </c>
      <c r="S555" s="9">
        <v>50</v>
      </c>
      <c r="T555" s="9"/>
      <c r="U555" s="9">
        <v>5666</v>
      </c>
      <c r="V555" s="9"/>
      <c r="W555" s="73"/>
      <c r="X555" s="9">
        <v>17572.78</v>
      </c>
      <c r="Y555" s="40">
        <f t="shared" si="9"/>
        <v>16694.14</v>
      </c>
      <c r="Z555" s="40">
        <v>878.64</v>
      </c>
      <c r="AA555" s="9" t="s">
        <v>127</v>
      </c>
      <c r="AB555" s="9" t="s">
        <v>114</v>
      </c>
      <c r="AC555" s="9" t="s">
        <v>119</v>
      </c>
      <c r="AD555" s="3" t="s">
        <v>116</v>
      </c>
      <c r="AE555" s="9" t="s">
        <v>128</v>
      </c>
      <c r="AF555" s="3" t="s">
        <v>2008</v>
      </c>
      <c r="AG555" s="3" t="s">
        <v>2715</v>
      </c>
      <c r="AH555" s="9"/>
      <c r="AI555" s="9"/>
      <c r="AJ555" s="34">
        <v>44545</v>
      </c>
      <c r="AK555" s="3"/>
    </row>
    <row r="556" spans="1:37" s="15" customFormat="1" ht="12">
      <c r="A556" s="3">
        <v>554</v>
      </c>
      <c r="B556" s="1" t="s">
        <v>1617</v>
      </c>
      <c r="C556" s="2" t="s">
        <v>1618</v>
      </c>
      <c r="D556" s="2" t="s">
        <v>1619</v>
      </c>
      <c r="E556" s="3" t="s">
        <v>4</v>
      </c>
      <c r="F556" s="10" t="s">
        <v>1620</v>
      </c>
      <c r="G556" s="2" t="s">
        <v>28</v>
      </c>
      <c r="H556" s="9" t="s">
        <v>108</v>
      </c>
      <c r="I556" s="9" t="s">
        <v>99</v>
      </c>
      <c r="J556" s="9" t="s">
        <v>764</v>
      </c>
      <c r="K556" s="9" t="s">
        <v>110</v>
      </c>
      <c r="L556" s="9" t="s">
        <v>110</v>
      </c>
      <c r="M556" s="9" t="s">
        <v>2396</v>
      </c>
      <c r="N556" s="9" t="s">
        <v>112</v>
      </c>
      <c r="O556" s="60">
        <v>41022</v>
      </c>
      <c r="P556" s="9">
        <v>5</v>
      </c>
      <c r="Q556" s="9">
        <v>8</v>
      </c>
      <c r="R556" s="9">
        <v>0</v>
      </c>
      <c r="S556" s="9">
        <v>50</v>
      </c>
      <c r="T556" s="9"/>
      <c r="U556" s="9">
        <v>6000</v>
      </c>
      <c r="V556" s="9"/>
      <c r="W556" s="73"/>
      <c r="X556" s="9">
        <v>8954.34</v>
      </c>
      <c r="Y556" s="40">
        <f t="shared" si="9"/>
        <v>8506.6200000000008</v>
      </c>
      <c r="Z556" s="40">
        <v>447.72</v>
      </c>
      <c r="AA556" s="9" t="s">
        <v>127</v>
      </c>
      <c r="AB556" s="9" t="s">
        <v>114</v>
      </c>
      <c r="AC556" s="9" t="s">
        <v>115</v>
      </c>
      <c r="AD556" s="3" t="s">
        <v>116</v>
      </c>
      <c r="AE556" s="9" t="s">
        <v>128</v>
      </c>
      <c r="AF556" s="3" t="s">
        <v>2008</v>
      </c>
      <c r="AG556" s="3" t="s">
        <v>2731</v>
      </c>
      <c r="AH556" s="9"/>
      <c r="AI556" s="9"/>
      <c r="AJ556" s="34">
        <v>44533</v>
      </c>
      <c r="AK556" s="3"/>
    </row>
    <row r="557" spans="1:37" s="15" customFormat="1" ht="12">
      <c r="A557" s="3">
        <v>555</v>
      </c>
      <c r="B557" s="1" t="s">
        <v>2732</v>
      </c>
      <c r="C557" s="2" t="s">
        <v>1621</v>
      </c>
      <c r="D557" s="2" t="s">
        <v>1622</v>
      </c>
      <c r="E557" s="3" t="s">
        <v>4</v>
      </c>
      <c r="F557" s="10" t="s">
        <v>1623</v>
      </c>
      <c r="G557" s="2" t="s">
        <v>28</v>
      </c>
      <c r="H557" s="9" t="s">
        <v>108</v>
      </c>
      <c r="I557" s="9" t="s">
        <v>99</v>
      </c>
      <c r="J557" s="9" t="s">
        <v>764</v>
      </c>
      <c r="K557" s="9" t="s">
        <v>110</v>
      </c>
      <c r="L557" s="9" t="s">
        <v>110</v>
      </c>
      <c r="M557" s="9" t="s">
        <v>2396</v>
      </c>
      <c r="N557" s="9" t="s">
        <v>112</v>
      </c>
      <c r="O557" s="60">
        <v>41022</v>
      </c>
      <c r="P557" s="9">
        <v>5</v>
      </c>
      <c r="Q557" s="9">
        <v>8</v>
      </c>
      <c r="R557" s="9">
        <v>0</v>
      </c>
      <c r="S557" s="9">
        <v>50</v>
      </c>
      <c r="T557" s="9"/>
      <c r="U557" s="9">
        <v>4600</v>
      </c>
      <c r="V557" s="9"/>
      <c r="W557" s="73"/>
      <c r="X557" s="9">
        <v>18250.8</v>
      </c>
      <c r="Y557" s="40">
        <f t="shared" si="9"/>
        <v>17338.259999999998</v>
      </c>
      <c r="Z557" s="40">
        <v>912.54</v>
      </c>
      <c r="AA557" s="9" t="s">
        <v>127</v>
      </c>
      <c r="AB557" s="9" t="s">
        <v>114</v>
      </c>
      <c r="AC557" s="9" t="s">
        <v>115</v>
      </c>
      <c r="AD557" s="3" t="s">
        <v>116</v>
      </c>
      <c r="AE557" s="9" t="s">
        <v>128</v>
      </c>
      <c r="AF557" s="3" t="s">
        <v>2008</v>
      </c>
      <c r="AG557" s="3" t="s">
        <v>2731</v>
      </c>
      <c r="AH557" s="9"/>
      <c r="AI557" s="9"/>
      <c r="AJ557" s="34">
        <v>44543</v>
      </c>
      <c r="AK557" s="3"/>
    </row>
    <row r="558" spans="1:37" s="15" customFormat="1" ht="12">
      <c r="A558" s="3">
        <v>556</v>
      </c>
      <c r="B558" s="1" t="s">
        <v>2733</v>
      </c>
      <c r="C558" s="2" t="s">
        <v>1624</v>
      </c>
      <c r="D558" s="2" t="s">
        <v>1625</v>
      </c>
      <c r="E558" s="3" t="s">
        <v>4</v>
      </c>
      <c r="F558" s="10" t="s">
        <v>1626</v>
      </c>
      <c r="G558" s="2" t="s">
        <v>28</v>
      </c>
      <c r="H558" s="9" t="s">
        <v>108</v>
      </c>
      <c r="I558" s="9" t="s">
        <v>99</v>
      </c>
      <c r="J558" s="9" t="s">
        <v>764</v>
      </c>
      <c r="K558" s="9" t="s">
        <v>110</v>
      </c>
      <c r="L558" s="9" t="s">
        <v>110</v>
      </c>
      <c r="M558" s="9" t="s">
        <v>2396</v>
      </c>
      <c r="N558" s="9" t="s">
        <v>112</v>
      </c>
      <c r="O558" s="60">
        <v>41022</v>
      </c>
      <c r="P558" s="9">
        <v>5</v>
      </c>
      <c r="Q558" s="9">
        <v>8</v>
      </c>
      <c r="R558" s="9">
        <v>0</v>
      </c>
      <c r="S558" s="9">
        <v>50</v>
      </c>
      <c r="T558" s="9"/>
      <c r="U558" s="9">
        <v>2000</v>
      </c>
      <c r="V558" s="9"/>
      <c r="W558" s="73"/>
      <c r="X558" s="9">
        <v>7776.55</v>
      </c>
      <c r="Y558" s="40">
        <f t="shared" si="9"/>
        <v>7387.72</v>
      </c>
      <c r="Z558" s="40">
        <v>388.83</v>
      </c>
      <c r="AA558" s="9" t="s">
        <v>127</v>
      </c>
      <c r="AB558" s="9" t="s">
        <v>114</v>
      </c>
      <c r="AC558" s="9" t="s">
        <v>115</v>
      </c>
      <c r="AD558" s="3" t="s">
        <v>116</v>
      </c>
      <c r="AE558" s="9" t="s">
        <v>128</v>
      </c>
      <c r="AF558" s="3" t="s">
        <v>2008</v>
      </c>
      <c r="AG558" s="3" t="s">
        <v>2731</v>
      </c>
      <c r="AH558" s="9"/>
      <c r="AI558" s="9"/>
      <c r="AJ558" s="34">
        <v>44533</v>
      </c>
      <c r="AK558" s="3"/>
    </row>
    <row r="559" spans="1:37" s="15" customFormat="1" ht="12">
      <c r="A559" s="3">
        <v>557</v>
      </c>
      <c r="B559" s="1" t="s">
        <v>1627</v>
      </c>
      <c r="C559" s="2" t="s">
        <v>1628</v>
      </c>
      <c r="D559" s="2" t="s">
        <v>1629</v>
      </c>
      <c r="E559" s="3" t="s">
        <v>4</v>
      </c>
      <c r="F559" s="10" t="s">
        <v>1630</v>
      </c>
      <c r="G559" s="2" t="s">
        <v>28</v>
      </c>
      <c r="H559" s="9" t="s">
        <v>108</v>
      </c>
      <c r="I559" s="9" t="s">
        <v>99</v>
      </c>
      <c r="J559" s="9" t="s">
        <v>764</v>
      </c>
      <c r="K559" s="9" t="s">
        <v>110</v>
      </c>
      <c r="L559" s="9" t="s">
        <v>110</v>
      </c>
      <c r="M559" s="9" t="s">
        <v>2396</v>
      </c>
      <c r="N559" s="9" t="s">
        <v>112</v>
      </c>
      <c r="O559" s="60">
        <v>39687</v>
      </c>
      <c r="P559" s="9">
        <v>5</v>
      </c>
      <c r="Q559" s="9">
        <v>12</v>
      </c>
      <c r="R559" s="9">
        <v>0</v>
      </c>
      <c r="S559" s="9">
        <v>50</v>
      </c>
      <c r="T559" s="9"/>
      <c r="U559" s="9">
        <v>800</v>
      </c>
      <c r="V559" s="9"/>
      <c r="W559" s="73"/>
      <c r="X559" s="9">
        <v>274366.17</v>
      </c>
      <c r="Y559" s="40">
        <f t="shared" si="9"/>
        <v>260647.86</v>
      </c>
      <c r="Z559" s="40">
        <v>13718.31</v>
      </c>
      <c r="AA559" s="9" t="s">
        <v>127</v>
      </c>
      <c r="AB559" s="9" t="s">
        <v>114</v>
      </c>
      <c r="AC559" s="9" t="s">
        <v>119</v>
      </c>
      <c r="AD559" s="3" t="s">
        <v>116</v>
      </c>
      <c r="AE559" s="9" t="s">
        <v>128</v>
      </c>
      <c r="AF559" s="3" t="s">
        <v>2008</v>
      </c>
      <c r="AG559" s="3" t="s">
        <v>2731</v>
      </c>
      <c r="AH559" s="9"/>
      <c r="AI559" s="9"/>
      <c r="AJ559" s="34">
        <v>44532</v>
      </c>
      <c r="AK559" s="3"/>
    </row>
    <row r="560" spans="1:37" s="15" customFormat="1" ht="36">
      <c r="A560" s="3">
        <v>558</v>
      </c>
      <c r="B560" s="1" t="s">
        <v>1631</v>
      </c>
      <c r="C560" s="2" t="s">
        <v>1632</v>
      </c>
      <c r="D560" s="5" t="s">
        <v>1633</v>
      </c>
      <c r="E560" s="3" t="s">
        <v>4</v>
      </c>
      <c r="F560" s="10" t="s">
        <v>1634</v>
      </c>
      <c r="G560" s="2" t="s">
        <v>28</v>
      </c>
      <c r="H560" s="9" t="s">
        <v>108</v>
      </c>
      <c r="I560" s="9" t="s">
        <v>99</v>
      </c>
      <c r="J560" s="9" t="s">
        <v>764</v>
      </c>
      <c r="K560" s="9" t="s">
        <v>110</v>
      </c>
      <c r="L560" s="9" t="s">
        <v>110</v>
      </c>
      <c r="M560" s="9" t="s">
        <v>2396</v>
      </c>
      <c r="N560" s="9" t="s">
        <v>112</v>
      </c>
      <c r="O560" s="60">
        <v>41022</v>
      </c>
      <c r="P560" s="9">
        <v>5</v>
      </c>
      <c r="Q560" s="9">
        <v>8</v>
      </c>
      <c r="R560" s="9">
        <v>0</v>
      </c>
      <c r="S560" s="9">
        <v>50</v>
      </c>
      <c r="T560" s="9"/>
      <c r="U560" s="9">
        <v>1900</v>
      </c>
      <c r="V560" s="9"/>
      <c r="W560" s="73"/>
      <c r="X560" s="9">
        <v>103455.45</v>
      </c>
      <c r="Y560" s="40">
        <f t="shared" si="9"/>
        <v>98282.68</v>
      </c>
      <c r="Z560" s="40">
        <v>5172.7700000000004</v>
      </c>
      <c r="AA560" s="9" t="s">
        <v>127</v>
      </c>
      <c r="AB560" s="9" t="s">
        <v>114</v>
      </c>
      <c r="AC560" s="9" t="s">
        <v>115</v>
      </c>
      <c r="AD560" s="3" t="s">
        <v>116</v>
      </c>
      <c r="AE560" s="9" t="s">
        <v>128</v>
      </c>
      <c r="AF560" s="3" t="s">
        <v>2008</v>
      </c>
      <c r="AG560" s="3" t="s">
        <v>2731</v>
      </c>
      <c r="AH560" s="9"/>
      <c r="AI560" s="3" t="s">
        <v>2734</v>
      </c>
      <c r="AJ560" s="34">
        <v>44530</v>
      </c>
      <c r="AK560" s="3"/>
    </row>
    <row r="561" spans="1:37" s="15" customFormat="1" ht="12">
      <c r="A561" s="3">
        <v>559</v>
      </c>
      <c r="B561" s="1" t="s">
        <v>1635</v>
      </c>
      <c r="C561" s="2" t="s">
        <v>1636</v>
      </c>
      <c r="D561" s="2" t="s">
        <v>1917</v>
      </c>
      <c r="E561" s="3" t="s">
        <v>4</v>
      </c>
      <c r="F561" s="10" t="s">
        <v>1637</v>
      </c>
      <c r="G561" s="2" t="s">
        <v>28</v>
      </c>
      <c r="H561" s="9" t="s">
        <v>108</v>
      </c>
      <c r="I561" s="9" t="s">
        <v>99</v>
      </c>
      <c r="J561" s="9" t="s">
        <v>764</v>
      </c>
      <c r="K561" s="9" t="s">
        <v>110</v>
      </c>
      <c r="L561" s="9" t="s">
        <v>110</v>
      </c>
      <c r="M561" s="9" t="s">
        <v>111</v>
      </c>
      <c r="N561" s="9" t="s">
        <v>112</v>
      </c>
      <c r="O561" s="60">
        <v>41022</v>
      </c>
      <c r="P561" s="9">
        <v>5</v>
      </c>
      <c r="Q561" s="9">
        <v>8</v>
      </c>
      <c r="R561" s="9">
        <v>0</v>
      </c>
      <c r="S561" s="9">
        <v>50</v>
      </c>
      <c r="T561" s="9"/>
      <c r="U561" s="9">
        <v>2400</v>
      </c>
      <c r="V561" s="9"/>
      <c r="W561" s="73"/>
      <c r="X561" s="9">
        <v>26126.95</v>
      </c>
      <c r="Y561" s="40">
        <f t="shared" si="9"/>
        <v>24820.600000000002</v>
      </c>
      <c r="Z561" s="40">
        <v>1306.3499999999999</v>
      </c>
      <c r="AA561" s="9" t="s">
        <v>127</v>
      </c>
      <c r="AB561" s="9" t="s">
        <v>114</v>
      </c>
      <c r="AC561" s="9" t="s">
        <v>115</v>
      </c>
      <c r="AD561" s="3" t="s">
        <v>116</v>
      </c>
      <c r="AE561" s="9" t="s">
        <v>128</v>
      </c>
      <c r="AF561" s="3" t="s">
        <v>2008</v>
      </c>
      <c r="AG561" s="3" t="s">
        <v>2731</v>
      </c>
      <c r="AH561" s="9"/>
      <c r="AI561" s="9"/>
      <c r="AJ561" s="34">
        <v>44544</v>
      </c>
      <c r="AK561" s="3"/>
    </row>
    <row r="562" spans="1:37" s="15" customFormat="1" ht="12">
      <c r="A562" s="3">
        <v>560</v>
      </c>
      <c r="B562" s="1" t="s">
        <v>1638</v>
      </c>
      <c r="C562" s="2" t="s">
        <v>1639</v>
      </c>
      <c r="D562" s="2" t="s">
        <v>1640</v>
      </c>
      <c r="E562" s="3" t="s">
        <v>4</v>
      </c>
      <c r="F562" s="10" t="s">
        <v>1641</v>
      </c>
      <c r="G562" s="2" t="s">
        <v>28</v>
      </c>
      <c r="H562" s="9" t="s">
        <v>108</v>
      </c>
      <c r="I562" s="9" t="s">
        <v>99</v>
      </c>
      <c r="J562" s="9" t="s">
        <v>764</v>
      </c>
      <c r="K562" s="9" t="s">
        <v>110</v>
      </c>
      <c r="L562" s="9" t="s">
        <v>110</v>
      </c>
      <c r="M562" s="9" t="s">
        <v>2396</v>
      </c>
      <c r="N562" s="9" t="s">
        <v>112</v>
      </c>
      <c r="O562" s="60">
        <v>39654</v>
      </c>
      <c r="P562" s="9">
        <v>5</v>
      </c>
      <c r="Q562" s="9">
        <v>12</v>
      </c>
      <c r="R562" s="9">
        <v>0</v>
      </c>
      <c r="S562" s="9">
        <v>50</v>
      </c>
      <c r="T562" s="9"/>
      <c r="U562" s="9">
        <v>1500</v>
      </c>
      <c r="V562" s="9"/>
      <c r="W562" s="73"/>
      <c r="X562" s="9">
        <v>108282.36</v>
      </c>
      <c r="Y562" s="40">
        <f t="shared" si="9"/>
        <v>102868.24</v>
      </c>
      <c r="Z562" s="40">
        <v>5414.12</v>
      </c>
      <c r="AA562" s="9" t="s">
        <v>127</v>
      </c>
      <c r="AB562" s="9" t="s">
        <v>114</v>
      </c>
      <c r="AC562" s="9" t="s">
        <v>119</v>
      </c>
      <c r="AD562" s="3" t="s">
        <v>116</v>
      </c>
      <c r="AE562" s="9" t="s">
        <v>128</v>
      </c>
      <c r="AF562" s="3" t="s">
        <v>2008</v>
      </c>
      <c r="AG562" s="3" t="s">
        <v>2731</v>
      </c>
      <c r="AH562" s="9"/>
      <c r="AI562" s="9"/>
      <c r="AJ562" s="34">
        <v>44532</v>
      </c>
      <c r="AK562" s="3"/>
    </row>
    <row r="563" spans="1:37" s="15" customFormat="1" ht="12">
      <c r="A563" s="3">
        <v>561</v>
      </c>
      <c r="B563" s="1" t="s">
        <v>2735</v>
      </c>
      <c r="C563" s="2" t="s">
        <v>1642</v>
      </c>
      <c r="D563" s="4" t="s">
        <v>1643</v>
      </c>
      <c r="E563" s="3" t="s">
        <v>4</v>
      </c>
      <c r="F563" s="10" t="s">
        <v>1644</v>
      </c>
      <c r="G563" s="9" t="s">
        <v>28</v>
      </c>
      <c r="H563" s="9" t="str">
        <f>VLOOKUP(B563,[1]采购中心!$C$1:$I$65536,7,0)</f>
        <v>否</v>
      </c>
      <c r="I563" s="9" t="str">
        <f>VLOOKUP(B563,[1]采购中心!$C$1:$J$65536,8,0)</f>
        <v>海外营销</v>
      </c>
      <c r="J563" s="9" t="str">
        <f>VLOOKUP(B563,[1]采购中心!$C$1:$K$65536,9,0)</f>
        <v>李景鹏</v>
      </c>
      <c r="K563" s="9"/>
      <c r="L563" s="9"/>
      <c r="M563" s="9" t="s">
        <v>2396</v>
      </c>
      <c r="N563" s="9" t="s">
        <v>112</v>
      </c>
      <c r="O563" s="60">
        <v>39604</v>
      </c>
      <c r="P563" s="9">
        <v>5</v>
      </c>
      <c r="Q563" s="9">
        <v>12</v>
      </c>
      <c r="R563" s="9">
        <v>0</v>
      </c>
      <c r="S563" s="9">
        <v>50</v>
      </c>
      <c r="T563" s="9"/>
      <c r="U563" s="9"/>
      <c r="V563" s="9"/>
      <c r="W563" s="73"/>
      <c r="X563" s="9">
        <v>21556.43</v>
      </c>
      <c r="Y563" s="40">
        <f t="shared" si="9"/>
        <v>20478.61</v>
      </c>
      <c r="Z563" s="40">
        <v>1077.82</v>
      </c>
      <c r="AA563" s="9" t="s">
        <v>252</v>
      </c>
      <c r="AB563" s="9" t="s">
        <v>114</v>
      </c>
      <c r="AC563" s="9" t="s">
        <v>119</v>
      </c>
      <c r="AD563" s="3" t="s">
        <v>116</v>
      </c>
      <c r="AE563" s="9" t="s">
        <v>128</v>
      </c>
      <c r="AF563" s="3" t="s">
        <v>2008</v>
      </c>
      <c r="AG563" s="3" t="s">
        <v>2731</v>
      </c>
      <c r="AH563" s="9"/>
      <c r="AI563" s="9"/>
      <c r="AJ563" s="34">
        <v>44544</v>
      </c>
      <c r="AK563" s="3"/>
    </row>
    <row r="564" spans="1:37" s="15" customFormat="1" ht="12">
      <c r="A564" s="3">
        <v>562</v>
      </c>
      <c r="B564" s="1" t="s">
        <v>1645</v>
      </c>
      <c r="C564" s="2" t="s">
        <v>1646</v>
      </c>
      <c r="D564" s="4" t="s">
        <v>1647</v>
      </c>
      <c r="E564" s="3" t="s">
        <v>4</v>
      </c>
      <c r="F564" s="10" t="s">
        <v>1648</v>
      </c>
      <c r="G564" s="9" t="s">
        <v>28</v>
      </c>
      <c r="H564" s="9" t="str">
        <f>VLOOKUP(B564,[1]采购中心!$C$1:$I$65536,7,0)</f>
        <v>否</v>
      </c>
      <c r="I564" s="9" t="str">
        <f>VLOOKUP(B564,[1]采购中心!$C$1:$J$65536,8,0)</f>
        <v>海外营销</v>
      </c>
      <c r="J564" s="9" t="str">
        <f>VLOOKUP(B564,[1]采购中心!$C$1:$K$65536,9,0)</f>
        <v>李景鹏</v>
      </c>
      <c r="K564" s="9"/>
      <c r="L564" s="9"/>
      <c r="M564" s="9" t="s">
        <v>2396</v>
      </c>
      <c r="N564" s="9" t="s">
        <v>112</v>
      </c>
      <c r="O564" s="60">
        <v>39604</v>
      </c>
      <c r="P564" s="9">
        <v>5</v>
      </c>
      <c r="Q564" s="9">
        <v>12</v>
      </c>
      <c r="R564" s="9">
        <v>0</v>
      </c>
      <c r="S564" s="9">
        <v>50</v>
      </c>
      <c r="T564" s="9"/>
      <c r="U564" s="9"/>
      <c r="V564" s="9"/>
      <c r="W564" s="73"/>
      <c r="X564" s="9">
        <v>40646.54</v>
      </c>
      <c r="Y564" s="40">
        <f t="shared" si="9"/>
        <v>38614.21</v>
      </c>
      <c r="Z564" s="40">
        <v>2032.33</v>
      </c>
      <c r="AA564" s="9" t="s">
        <v>252</v>
      </c>
      <c r="AB564" s="9" t="s">
        <v>114</v>
      </c>
      <c r="AC564" s="9" t="s">
        <v>119</v>
      </c>
      <c r="AD564" s="3" t="s">
        <v>116</v>
      </c>
      <c r="AE564" s="9" t="s">
        <v>128</v>
      </c>
      <c r="AF564" s="3" t="s">
        <v>2008</v>
      </c>
      <c r="AG564" s="3" t="s">
        <v>2731</v>
      </c>
      <c r="AH564" s="9"/>
      <c r="AI564" s="9"/>
      <c r="AJ564" s="34">
        <v>44546</v>
      </c>
      <c r="AK564" s="3"/>
    </row>
    <row r="565" spans="1:37" s="15" customFormat="1" ht="12">
      <c r="A565" s="3">
        <v>563</v>
      </c>
      <c r="B565" s="1" t="s">
        <v>1649</v>
      </c>
      <c r="C565" s="2" t="s">
        <v>1650</v>
      </c>
      <c r="D565" s="4" t="s">
        <v>1651</v>
      </c>
      <c r="E565" s="3" t="s">
        <v>4</v>
      </c>
      <c r="F565" s="10" t="s">
        <v>1652</v>
      </c>
      <c r="G565" s="9" t="s">
        <v>28</v>
      </c>
      <c r="H565" s="9" t="str">
        <f>VLOOKUP(B565,[1]采购中心!$C$1:$I$65536,7,0)</f>
        <v>否</v>
      </c>
      <c r="I565" s="9" t="str">
        <f>VLOOKUP(B565,[1]采购中心!$C$1:$J$65536,8,0)</f>
        <v>海外营销</v>
      </c>
      <c r="J565" s="9" t="str">
        <f>VLOOKUP(B565,[1]采购中心!$C$1:$K$65536,9,0)</f>
        <v>李景鹏</v>
      </c>
      <c r="K565" s="9"/>
      <c r="L565" s="9"/>
      <c r="M565" s="9" t="s">
        <v>2396</v>
      </c>
      <c r="N565" s="9" t="s">
        <v>112</v>
      </c>
      <c r="O565" s="60">
        <v>39604</v>
      </c>
      <c r="P565" s="9">
        <v>5</v>
      </c>
      <c r="Q565" s="9">
        <v>12</v>
      </c>
      <c r="R565" s="9">
        <v>0</v>
      </c>
      <c r="S565" s="9">
        <v>50</v>
      </c>
      <c r="T565" s="9"/>
      <c r="U565" s="9"/>
      <c r="V565" s="9"/>
      <c r="W565" s="73"/>
      <c r="X565" s="9">
        <v>80662.77</v>
      </c>
      <c r="Y565" s="40">
        <f t="shared" si="9"/>
        <v>76629.63</v>
      </c>
      <c r="Z565" s="40">
        <v>4033.14</v>
      </c>
      <c r="AA565" s="9" t="s">
        <v>252</v>
      </c>
      <c r="AB565" s="9" t="s">
        <v>114</v>
      </c>
      <c r="AC565" s="9" t="s">
        <v>119</v>
      </c>
      <c r="AD565" s="3" t="s">
        <v>116</v>
      </c>
      <c r="AE565" s="9" t="s">
        <v>128</v>
      </c>
      <c r="AF565" s="3" t="s">
        <v>2008</v>
      </c>
      <c r="AG565" s="3" t="s">
        <v>2731</v>
      </c>
      <c r="AH565" s="9"/>
      <c r="AI565" s="9"/>
      <c r="AJ565" s="34">
        <v>44554</v>
      </c>
      <c r="AK565" s="3"/>
    </row>
    <row r="566" spans="1:37" s="15" customFormat="1" ht="12">
      <c r="A566" s="3">
        <v>564</v>
      </c>
      <c r="B566" s="1" t="s">
        <v>2736</v>
      </c>
      <c r="C566" s="2" t="s">
        <v>1653</v>
      </c>
      <c r="D566" s="4" t="s">
        <v>1654</v>
      </c>
      <c r="E566" s="3" t="s">
        <v>4</v>
      </c>
      <c r="F566" s="10" t="s">
        <v>1655</v>
      </c>
      <c r="G566" s="9" t="s">
        <v>28</v>
      </c>
      <c r="H566" s="9" t="str">
        <f>VLOOKUP(B566,[1]采购中心!$C$1:$I$65536,7,0)</f>
        <v>否</v>
      </c>
      <c r="I566" s="9" t="str">
        <f>VLOOKUP(B566,[1]采购中心!$C$1:$J$65536,8,0)</f>
        <v>海外营销</v>
      </c>
      <c r="J566" s="9" t="str">
        <f>VLOOKUP(B566,[1]采购中心!$C$1:$K$65536,9,0)</f>
        <v>李景鹏</v>
      </c>
      <c r="K566" s="9"/>
      <c r="L566" s="9"/>
      <c r="M566" s="9" t="s">
        <v>2396</v>
      </c>
      <c r="N566" s="9" t="s">
        <v>112</v>
      </c>
      <c r="O566" s="60">
        <v>39604</v>
      </c>
      <c r="P566" s="9">
        <v>5</v>
      </c>
      <c r="Q566" s="9">
        <v>12</v>
      </c>
      <c r="R566" s="9">
        <v>0</v>
      </c>
      <c r="S566" s="9">
        <v>50</v>
      </c>
      <c r="T566" s="9"/>
      <c r="U566" s="9"/>
      <c r="V566" s="9"/>
      <c r="W566" s="73"/>
      <c r="X566" s="9">
        <v>67143.179999999993</v>
      </c>
      <c r="Y566" s="40">
        <f t="shared" si="9"/>
        <v>63786.01999999999</v>
      </c>
      <c r="Z566" s="40">
        <v>3357.16</v>
      </c>
      <c r="AA566" s="9" t="s">
        <v>252</v>
      </c>
      <c r="AB566" s="9" t="s">
        <v>114</v>
      </c>
      <c r="AC566" s="9" t="s">
        <v>119</v>
      </c>
      <c r="AD566" s="3" t="s">
        <v>116</v>
      </c>
      <c r="AE566" s="9" t="s">
        <v>128</v>
      </c>
      <c r="AF566" s="3" t="s">
        <v>2008</v>
      </c>
      <c r="AG566" s="3" t="s">
        <v>2731</v>
      </c>
      <c r="AH566" s="9"/>
      <c r="AI566" s="9"/>
      <c r="AJ566" s="34">
        <v>44553</v>
      </c>
      <c r="AK566" s="3"/>
    </row>
    <row r="567" spans="1:37" s="15" customFormat="1" ht="12">
      <c r="A567" s="3">
        <v>565</v>
      </c>
      <c r="B567" s="1" t="s">
        <v>1656</v>
      </c>
      <c r="C567" s="2" t="s">
        <v>1657</v>
      </c>
      <c r="D567" s="4" t="s">
        <v>2737</v>
      </c>
      <c r="E567" s="3" t="s">
        <v>4</v>
      </c>
      <c r="F567" s="10" t="s">
        <v>1658</v>
      </c>
      <c r="G567" s="9" t="s">
        <v>28</v>
      </c>
      <c r="H567" s="9" t="str">
        <f>VLOOKUP(B567,[1]采购中心!$C$1:$I$65536,7,0)</f>
        <v>否</v>
      </c>
      <c r="I567" s="9" t="str">
        <f>VLOOKUP(B567,[1]采购中心!$C$1:$J$65536,8,0)</f>
        <v>海外营销</v>
      </c>
      <c r="J567" s="9" t="str">
        <f>VLOOKUP(B567,[1]采购中心!$C$1:$K$65536,9,0)</f>
        <v>李景鹏</v>
      </c>
      <c r="K567" s="9"/>
      <c r="L567" s="9"/>
      <c r="M567" s="9" t="s">
        <v>2396</v>
      </c>
      <c r="N567" s="9" t="s">
        <v>112</v>
      </c>
      <c r="O567" s="60">
        <v>39604</v>
      </c>
      <c r="P567" s="9">
        <v>5</v>
      </c>
      <c r="Q567" s="9">
        <v>12</v>
      </c>
      <c r="R567" s="9">
        <v>0</v>
      </c>
      <c r="S567" s="9">
        <v>50</v>
      </c>
      <c r="T567" s="9"/>
      <c r="U567" s="9"/>
      <c r="V567" s="9"/>
      <c r="W567" s="73"/>
      <c r="X567" s="9">
        <v>81140.63</v>
      </c>
      <c r="Y567" s="40">
        <f t="shared" si="9"/>
        <v>77083.600000000006</v>
      </c>
      <c r="Z567" s="40">
        <v>4057.03</v>
      </c>
      <c r="AA567" s="9" t="s">
        <v>252</v>
      </c>
      <c r="AB567" s="9" t="s">
        <v>114</v>
      </c>
      <c r="AC567" s="9" t="s">
        <v>119</v>
      </c>
      <c r="AD567" s="3" t="s">
        <v>116</v>
      </c>
      <c r="AE567" s="9" t="s">
        <v>128</v>
      </c>
      <c r="AF567" s="3" t="s">
        <v>2008</v>
      </c>
      <c r="AG567" s="3" t="s">
        <v>2731</v>
      </c>
      <c r="AH567" s="9"/>
      <c r="AI567" s="3" t="s">
        <v>2397</v>
      </c>
      <c r="AJ567" s="34">
        <v>44537</v>
      </c>
      <c r="AK567" s="3">
        <f>1957/1000</f>
        <v>1.9570000000000001</v>
      </c>
    </row>
    <row r="568" spans="1:37" s="15" customFormat="1" ht="12">
      <c r="A568" s="3">
        <v>566</v>
      </c>
      <c r="B568" s="1" t="s">
        <v>1659</v>
      </c>
      <c r="C568" s="2" t="s">
        <v>1660</v>
      </c>
      <c r="D568" s="4" t="s">
        <v>2738</v>
      </c>
      <c r="E568" s="3" t="s">
        <v>4</v>
      </c>
      <c r="F568" s="10" t="s">
        <v>1661</v>
      </c>
      <c r="G568" s="9" t="s">
        <v>28</v>
      </c>
      <c r="H568" s="9" t="str">
        <f>VLOOKUP(B568,[1]采购中心!$C$1:$I$65536,7,0)</f>
        <v>否</v>
      </c>
      <c r="I568" s="9" t="str">
        <f>VLOOKUP(B568,[1]采购中心!$C$1:$J$65536,8,0)</f>
        <v>海外营销</v>
      </c>
      <c r="J568" s="9" t="str">
        <f>VLOOKUP(B568,[1]采购中心!$C$1:$K$65536,9,0)</f>
        <v>李景鹏</v>
      </c>
      <c r="K568" s="9"/>
      <c r="L568" s="9"/>
      <c r="M568" s="9" t="s">
        <v>2396</v>
      </c>
      <c r="N568" s="9" t="s">
        <v>112</v>
      </c>
      <c r="O568" s="60">
        <v>39604</v>
      </c>
      <c r="P568" s="9">
        <v>5</v>
      </c>
      <c r="Q568" s="9">
        <v>12</v>
      </c>
      <c r="R568" s="9">
        <v>0</v>
      </c>
      <c r="S568" s="9">
        <v>50</v>
      </c>
      <c r="T568" s="9"/>
      <c r="U568" s="9"/>
      <c r="V568" s="9"/>
      <c r="W568" s="73"/>
      <c r="X568" s="9">
        <v>54037.85</v>
      </c>
      <c r="Y568" s="40">
        <f t="shared" si="9"/>
        <v>51335.96</v>
      </c>
      <c r="Z568" s="40">
        <v>2701.89</v>
      </c>
      <c r="AA568" s="9" t="s">
        <v>252</v>
      </c>
      <c r="AB568" s="9" t="s">
        <v>114</v>
      </c>
      <c r="AC568" s="9" t="s">
        <v>119</v>
      </c>
      <c r="AD568" s="3" t="s">
        <v>116</v>
      </c>
      <c r="AE568" s="9" t="s">
        <v>128</v>
      </c>
      <c r="AF568" s="3" t="s">
        <v>2008</v>
      </c>
      <c r="AG568" s="3" t="s">
        <v>2731</v>
      </c>
      <c r="AH568" s="9"/>
      <c r="AI568" s="3" t="s">
        <v>2397</v>
      </c>
      <c r="AJ568" s="34">
        <v>44550</v>
      </c>
      <c r="AK568" s="3"/>
    </row>
    <row r="569" spans="1:37" s="15" customFormat="1" ht="12">
      <c r="A569" s="3">
        <v>567</v>
      </c>
      <c r="B569" s="1" t="s">
        <v>2739</v>
      </c>
      <c r="C569" s="2" t="s">
        <v>1662</v>
      </c>
      <c r="D569" s="2" t="s">
        <v>1663</v>
      </c>
      <c r="E569" s="3" t="s">
        <v>4</v>
      </c>
      <c r="F569" s="10" t="s">
        <v>1664</v>
      </c>
      <c r="G569" s="2" t="s">
        <v>28</v>
      </c>
      <c r="H569" s="9" t="str">
        <f>VLOOKUP(B569,[1]采购中心!$C$1:$I$65536,7,0)</f>
        <v>否</v>
      </c>
      <c r="I569" s="9" t="str">
        <f>VLOOKUP(B569,[1]采购中心!$C$1:$J$65536,8,0)</f>
        <v>国内营销</v>
      </c>
      <c r="J569" s="9" t="str">
        <f>VLOOKUP(B569,[1]采购中心!$C$1:$K$65536,9,0)</f>
        <v>胡江冯</v>
      </c>
      <c r="K569" s="9"/>
      <c r="L569" s="9"/>
      <c r="M569" s="9" t="s">
        <v>2396</v>
      </c>
      <c r="N569" s="9" t="s">
        <v>112</v>
      </c>
      <c r="O569" s="60">
        <v>39604</v>
      </c>
      <c r="P569" s="9">
        <v>5</v>
      </c>
      <c r="Q569" s="9">
        <v>12</v>
      </c>
      <c r="R569" s="9">
        <v>0</v>
      </c>
      <c r="S569" s="9">
        <v>50</v>
      </c>
      <c r="T569" s="9"/>
      <c r="U569" s="9"/>
      <c r="V569" s="9"/>
      <c r="W569" s="73"/>
      <c r="X569" s="9">
        <v>41169.9</v>
      </c>
      <c r="Y569" s="40">
        <f t="shared" ref="Y569:Y632" si="10">X569-Z569</f>
        <v>39111.4</v>
      </c>
      <c r="Z569" s="40">
        <v>2058.5</v>
      </c>
      <c r="AA569" s="9" t="s">
        <v>252</v>
      </c>
      <c r="AB569" s="9" t="s">
        <v>114</v>
      </c>
      <c r="AC569" s="9" t="s">
        <v>119</v>
      </c>
      <c r="AD569" s="3" t="s">
        <v>116</v>
      </c>
      <c r="AE569" s="9" t="s">
        <v>128</v>
      </c>
      <c r="AF569" s="3" t="s">
        <v>2008</v>
      </c>
      <c r="AG569" s="3" t="s">
        <v>2731</v>
      </c>
      <c r="AH569" s="9"/>
      <c r="AI569" s="9"/>
      <c r="AJ569" s="34">
        <v>44509</v>
      </c>
      <c r="AK569" s="3"/>
    </row>
    <row r="570" spans="1:37" s="15" customFormat="1" ht="12">
      <c r="A570" s="3">
        <v>568</v>
      </c>
      <c r="B570" s="1" t="s">
        <v>1665</v>
      </c>
      <c r="C570" s="2" t="s">
        <v>1666</v>
      </c>
      <c r="D570" s="12" t="s">
        <v>2740</v>
      </c>
      <c r="E570" s="3" t="s">
        <v>4</v>
      </c>
      <c r="F570" s="10" t="s">
        <v>1667</v>
      </c>
      <c r="G570" s="2" t="s">
        <v>28</v>
      </c>
      <c r="H570" s="9"/>
      <c r="I570" s="9"/>
      <c r="J570" s="9"/>
      <c r="K570" s="9"/>
      <c r="L570" s="9"/>
      <c r="M570" s="9" t="s">
        <v>2396</v>
      </c>
      <c r="N570" s="9" t="s">
        <v>112</v>
      </c>
      <c r="O570" s="60">
        <v>39683</v>
      </c>
      <c r="P570" s="9">
        <v>5</v>
      </c>
      <c r="Q570" s="9">
        <v>12</v>
      </c>
      <c r="R570" s="9">
        <v>0</v>
      </c>
      <c r="S570" s="9">
        <v>50</v>
      </c>
      <c r="T570" s="9"/>
      <c r="U570" s="9"/>
      <c r="V570" s="9"/>
      <c r="W570" s="73"/>
      <c r="X570" s="9">
        <v>4736.6400000000003</v>
      </c>
      <c r="Y570" s="40">
        <f t="shared" si="10"/>
        <v>4499.8100000000004</v>
      </c>
      <c r="Z570" s="40">
        <v>236.83</v>
      </c>
      <c r="AA570" s="9" t="s">
        <v>252</v>
      </c>
      <c r="AB570" s="9" t="s">
        <v>114</v>
      </c>
      <c r="AC570" s="9" t="s">
        <v>119</v>
      </c>
      <c r="AD570" s="3" t="s">
        <v>116</v>
      </c>
      <c r="AE570" s="9" t="s">
        <v>128</v>
      </c>
      <c r="AF570" s="3" t="s">
        <v>2008</v>
      </c>
      <c r="AG570" s="3" t="s">
        <v>2707</v>
      </c>
      <c r="AH570" s="9"/>
      <c r="AI570" s="3" t="s">
        <v>2741</v>
      </c>
      <c r="AJ570" s="34">
        <v>44533</v>
      </c>
      <c r="AK570" s="3"/>
    </row>
    <row r="571" spans="1:37" s="15" customFormat="1" ht="12">
      <c r="A571" s="3">
        <v>569</v>
      </c>
      <c r="B571" s="20" t="s">
        <v>1668</v>
      </c>
      <c r="C571" s="4" t="s">
        <v>1669</v>
      </c>
      <c r="D571" s="12" t="s">
        <v>1670</v>
      </c>
      <c r="E571" s="3" t="s">
        <v>4</v>
      </c>
      <c r="F571" s="10" t="s">
        <v>1671</v>
      </c>
      <c r="G571" s="2" t="s">
        <v>28</v>
      </c>
      <c r="H571" s="9" t="s">
        <v>108</v>
      </c>
      <c r="I571" s="9" t="s">
        <v>99</v>
      </c>
      <c r="J571" s="9" t="s">
        <v>109</v>
      </c>
      <c r="K571" s="9" t="s">
        <v>108</v>
      </c>
      <c r="L571" s="9" t="s">
        <v>108</v>
      </c>
      <c r="M571" s="9" t="s">
        <v>2007</v>
      </c>
      <c r="N571" s="9" t="s">
        <v>112</v>
      </c>
      <c r="O571" s="60">
        <v>41022</v>
      </c>
      <c r="P571" s="9">
        <v>5</v>
      </c>
      <c r="Q571" s="9">
        <v>8</v>
      </c>
      <c r="R571" s="9">
        <v>0</v>
      </c>
      <c r="S571" s="9">
        <v>50</v>
      </c>
      <c r="T571" s="9"/>
      <c r="U571" s="9">
        <v>2541</v>
      </c>
      <c r="V571" s="9"/>
      <c r="W571" s="73"/>
      <c r="X571" s="9">
        <v>40000</v>
      </c>
      <c r="Y571" s="40">
        <f t="shared" si="10"/>
        <v>38000</v>
      </c>
      <c r="Z571" s="40">
        <v>2000</v>
      </c>
      <c r="AA571" s="9" t="s">
        <v>817</v>
      </c>
      <c r="AB571" s="9" t="s">
        <v>114</v>
      </c>
      <c r="AC571" s="9" t="s">
        <v>115</v>
      </c>
      <c r="AD571" s="3" t="s">
        <v>116</v>
      </c>
      <c r="AE571" s="9" t="s">
        <v>128</v>
      </c>
      <c r="AF571" s="3" t="s">
        <v>2008</v>
      </c>
      <c r="AG571" s="3" t="s">
        <v>2707</v>
      </c>
      <c r="AH571" s="9"/>
      <c r="AI571" s="9"/>
      <c r="AJ571" s="34">
        <v>44544</v>
      </c>
      <c r="AK571" s="3"/>
    </row>
    <row r="572" spans="1:37" s="15" customFormat="1" ht="48">
      <c r="A572" s="3">
        <v>570</v>
      </c>
      <c r="B572" s="1" t="s">
        <v>1672</v>
      </c>
      <c r="C572" s="2" t="s">
        <v>1673</v>
      </c>
      <c r="D572" s="5" t="s">
        <v>2742</v>
      </c>
      <c r="E572" s="3" t="s">
        <v>4</v>
      </c>
      <c r="F572" s="10" t="s">
        <v>27</v>
      </c>
      <c r="G572" s="2" t="s">
        <v>28</v>
      </c>
      <c r="H572" s="9" t="s">
        <v>108</v>
      </c>
      <c r="I572" s="9" t="s">
        <v>457</v>
      </c>
      <c r="J572" s="9" t="s">
        <v>130</v>
      </c>
      <c r="K572" s="9" t="s">
        <v>108</v>
      </c>
      <c r="L572" s="9" t="s">
        <v>108</v>
      </c>
      <c r="M572" s="9" t="s">
        <v>2396</v>
      </c>
      <c r="N572" s="9" t="s">
        <v>112</v>
      </c>
      <c r="O572" s="60">
        <v>37734</v>
      </c>
      <c r="P572" s="9">
        <v>5</v>
      </c>
      <c r="Q572" s="9">
        <v>17</v>
      </c>
      <c r="R572" s="9">
        <v>0</v>
      </c>
      <c r="S572" s="9">
        <v>50</v>
      </c>
      <c r="T572" s="9"/>
      <c r="U572" s="9" t="s">
        <v>130</v>
      </c>
      <c r="V572" s="9"/>
      <c r="W572" s="73"/>
      <c r="X572" s="9">
        <v>20000</v>
      </c>
      <c r="Y572" s="40">
        <f t="shared" si="10"/>
        <v>19000</v>
      </c>
      <c r="Z572" s="40">
        <v>1000</v>
      </c>
      <c r="AA572" s="9" t="s">
        <v>817</v>
      </c>
      <c r="AB572" s="9" t="s">
        <v>114</v>
      </c>
      <c r="AC572" s="9" t="s">
        <v>119</v>
      </c>
      <c r="AD572" s="3" t="s">
        <v>116</v>
      </c>
      <c r="AE572" s="9" t="s">
        <v>254</v>
      </c>
      <c r="AF572" s="3" t="s">
        <v>2008</v>
      </c>
      <c r="AG572" s="3" t="s">
        <v>2743</v>
      </c>
      <c r="AH572" s="9"/>
      <c r="AI572" s="3" t="s">
        <v>2397</v>
      </c>
      <c r="AJ572" s="35">
        <v>44502</v>
      </c>
      <c r="AK572" s="52"/>
    </row>
    <row r="573" spans="1:37" s="15" customFormat="1" ht="48">
      <c r="A573" s="3">
        <v>571</v>
      </c>
      <c r="B573" s="25" t="s">
        <v>1674</v>
      </c>
      <c r="C573" s="2" t="s">
        <v>75</v>
      </c>
      <c r="D573" s="5" t="s">
        <v>2744</v>
      </c>
      <c r="E573" s="3" t="s">
        <v>4</v>
      </c>
      <c r="F573" s="10" t="s">
        <v>76</v>
      </c>
      <c r="G573" s="2" t="s">
        <v>28</v>
      </c>
      <c r="H573" s="9" t="s">
        <v>108</v>
      </c>
      <c r="I573" s="9" t="s">
        <v>457</v>
      </c>
      <c r="J573" s="9" t="s">
        <v>130</v>
      </c>
      <c r="K573" s="9" t="s">
        <v>108</v>
      </c>
      <c r="L573" s="9" t="s">
        <v>108</v>
      </c>
      <c r="M573" s="9" t="s">
        <v>2396</v>
      </c>
      <c r="N573" s="9" t="s">
        <v>112</v>
      </c>
      <c r="O573" s="60">
        <v>38554</v>
      </c>
      <c r="P573" s="9">
        <v>5</v>
      </c>
      <c r="Q573" s="9">
        <v>15</v>
      </c>
      <c r="R573" s="9">
        <v>0</v>
      </c>
      <c r="S573" s="9">
        <v>50</v>
      </c>
      <c r="T573" s="9"/>
      <c r="U573" s="9" t="s">
        <v>130</v>
      </c>
      <c r="V573" s="9"/>
      <c r="W573" s="73"/>
      <c r="X573" s="9">
        <v>20000</v>
      </c>
      <c r="Y573" s="40">
        <f t="shared" si="10"/>
        <v>19000</v>
      </c>
      <c r="Z573" s="40">
        <v>1000</v>
      </c>
      <c r="AA573" s="9" t="s">
        <v>817</v>
      </c>
      <c r="AB573" s="9" t="s">
        <v>114</v>
      </c>
      <c r="AC573" s="9" t="s">
        <v>119</v>
      </c>
      <c r="AD573" s="3" t="s">
        <v>116</v>
      </c>
      <c r="AE573" s="9" t="s">
        <v>254</v>
      </c>
      <c r="AF573" s="3" t="s">
        <v>2008</v>
      </c>
      <c r="AG573" s="3" t="s">
        <v>2743</v>
      </c>
      <c r="AH573" s="9"/>
      <c r="AI573" s="3" t="s">
        <v>2397</v>
      </c>
      <c r="AJ573" s="35">
        <v>44503</v>
      </c>
      <c r="AK573" s="52"/>
    </row>
    <row r="574" spans="1:37" s="15" customFormat="1" ht="12">
      <c r="A574" s="3">
        <v>572</v>
      </c>
      <c r="B574" s="2" t="s">
        <v>1675</v>
      </c>
      <c r="C574" s="2" t="s">
        <v>1676</v>
      </c>
      <c r="D574" s="4" t="s">
        <v>1677</v>
      </c>
      <c r="E574" s="3" t="s">
        <v>4</v>
      </c>
      <c r="F574" s="10" t="s">
        <v>1678</v>
      </c>
      <c r="G574" s="2" t="s">
        <v>28</v>
      </c>
      <c r="H574" s="9"/>
      <c r="I574" s="9"/>
      <c r="J574" s="9"/>
      <c r="K574" s="9"/>
      <c r="L574" s="9"/>
      <c r="M574" s="9" t="s">
        <v>2396</v>
      </c>
      <c r="N574" s="9" t="s">
        <v>112</v>
      </c>
      <c r="O574" s="60">
        <v>39568</v>
      </c>
      <c r="P574" s="9">
        <v>5</v>
      </c>
      <c r="Q574" s="9">
        <v>12</v>
      </c>
      <c r="R574" s="9">
        <v>0</v>
      </c>
      <c r="S574" s="9">
        <v>50</v>
      </c>
      <c r="T574" s="9"/>
      <c r="U574" s="9"/>
      <c r="V574" s="9"/>
      <c r="W574" s="73"/>
      <c r="X574" s="9">
        <v>8753</v>
      </c>
      <c r="Y574" s="40">
        <f t="shared" si="10"/>
        <v>8315.35</v>
      </c>
      <c r="Z574" s="40">
        <v>437.65</v>
      </c>
      <c r="AA574" s="9" t="s">
        <v>252</v>
      </c>
      <c r="AB574" s="9" t="s">
        <v>114</v>
      </c>
      <c r="AC574" s="9" t="s">
        <v>119</v>
      </c>
      <c r="AD574" s="3" t="s">
        <v>116</v>
      </c>
      <c r="AE574" s="9" t="s">
        <v>128</v>
      </c>
      <c r="AF574" s="3" t="s">
        <v>2008</v>
      </c>
      <c r="AG574" s="3" t="s">
        <v>2707</v>
      </c>
      <c r="AH574" s="9"/>
      <c r="AI574" s="9"/>
      <c r="AJ574" s="34">
        <v>44509</v>
      </c>
      <c r="AK574" s="3"/>
    </row>
    <row r="575" spans="1:37" s="15" customFormat="1" ht="12">
      <c r="A575" s="3">
        <v>573</v>
      </c>
      <c r="B575" s="1" t="s">
        <v>1679</v>
      </c>
      <c r="C575" s="4" t="s">
        <v>1680</v>
      </c>
      <c r="D575" s="21" t="s">
        <v>2745</v>
      </c>
      <c r="E575" s="3" t="s">
        <v>4</v>
      </c>
      <c r="F575" s="3" t="s">
        <v>1681</v>
      </c>
      <c r="G575" s="4" t="s">
        <v>1682</v>
      </c>
      <c r="H575" s="9"/>
      <c r="I575" s="9"/>
      <c r="J575" s="9"/>
      <c r="K575" s="9"/>
      <c r="L575" s="9"/>
      <c r="M575" s="9" t="s">
        <v>2396</v>
      </c>
      <c r="N575" s="9" t="s">
        <v>112</v>
      </c>
      <c r="O575" s="60">
        <v>38585</v>
      </c>
      <c r="P575" s="9">
        <v>5</v>
      </c>
      <c r="Q575" s="9">
        <v>15</v>
      </c>
      <c r="R575" s="9">
        <v>0</v>
      </c>
      <c r="S575" s="9">
        <v>50</v>
      </c>
      <c r="T575" s="9"/>
      <c r="U575" s="9"/>
      <c r="V575" s="9"/>
      <c r="W575" s="73"/>
      <c r="X575" s="9">
        <v>12000</v>
      </c>
      <c r="Y575" s="40">
        <f t="shared" si="10"/>
        <v>11400</v>
      </c>
      <c r="Z575" s="40">
        <v>600</v>
      </c>
      <c r="AA575" s="9" t="s">
        <v>252</v>
      </c>
      <c r="AB575" s="9" t="s">
        <v>114</v>
      </c>
      <c r="AC575" s="9" t="s">
        <v>119</v>
      </c>
      <c r="AD575" s="3" t="s">
        <v>116</v>
      </c>
      <c r="AE575" s="9" t="s">
        <v>128</v>
      </c>
      <c r="AF575" s="3" t="s">
        <v>2008</v>
      </c>
      <c r="AG575" s="3" t="s">
        <v>2707</v>
      </c>
      <c r="AH575" s="9"/>
      <c r="AI575" s="9"/>
      <c r="AJ575" s="34">
        <v>44512</v>
      </c>
      <c r="AK575" s="3"/>
    </row>
    <row r="576" spans="1:37" s="15" customFormat="1" ht="12">
      <c r="A576" s="3">
        <v>574</v>
      </c>
      <c r="B576" s="1" t="s">
        <v>1683</v>
      </c>
      <c r="C576" s="2" t="s">
        <v>1684</v>
      </c>
      <c r="D576" s="12" t="s">
        <v>2746</v>
      </c>
      <c r="E576" s="3" t="s">
        <v>4</v>
      </c>
      <c r="F576" s="10" t="s">
        <v>1685</v>
      </c>
      <c r="G576" s="2" t="s">
        <v>28</v>
      </c>
      <c r="H576" s="9" t="str">
        <f>VLOOKUP(B576,[1]采购中心!$C$1:$I$65536,7,0)</f>
        <v>否</v>
      </c>
      <c r="I576" s="9" t="str">
        <f>VLOOKUP(B576,[1]采购中心!$C$1:$J$65536,8,0)</f>
        <v>海外营销</v>
      </c>
      <c r="J576" s="9" t="str">
        <f>VLOOKUP(B576,[1]采购中心!$C$1:$K$65536,9,0)</f>
        <v>李景鹏</v>
      </c>
      <c r="K576" s="9"/>
      <c r="L576" s="9"/>
      <c r="M576" s="9" t="s">
        <v>2396</v>
      </c>
      <c r="N576" s="9" t="s">
        <v>112</v>
      </c>
      <c r="O576" s="60">
        <v>39568</v>
      </c>
      <c r="P576" s="9">
        <v>5</v>
      </c>
      <c r="Q576" s="9">
        <v>12</v>
      </c>
      <c r="R576" s="9">
        <v>0</v>
      </c>
      <c r="S576" s="9">
        <v>50</v>
      </c>
      <c r="T576" s="9"/>
      <c r="U576" s="9"/>
      <c r="V576" s="9"/>
      <c r="W576" s="73"/>
      <c r="X576" s="9">
        <v>49805.39</v>
      </c>
      <c r="Y576" s="40">
        <f t="shared" si="10"/>
        <v>47315.12</v>
      </c>
      <c r="Z576" s="40">
        <v>2490.27</v>
      </c>
      <c r="AA576" s="9" t="s">
        <v>252</v>
      </c>
      <c r="AB576" s="9" t="s">
        <v>114</v>
      </c>
      <c r="AC576" s="9" t="s">
        <v>119</v>
      </c>
      <c r="AD576" s="3" t="s">
        <v>116</v>
      </c>
      <c r="AE576" s="9" t="s">
        <v>128</v>
      </c>
      <c r="AF576" s="3" t="s">
        <v>2008</v>
      </c>
      <c r="AG576" s="3" t="s">
        <v>2707</v>
      </c>
      <c r="AH576" s="9"/>
      <c r="AI576" s="3" t="s">
        <v>2397</v>
      </c>
      <c r="AJ576" s="34">
        <v>44547</v>
      </c>
      <c r="AK576" s="3"/>
    </row>
    <row r="577" spans="1:37" s="15" customFormat="1" ht="12">
      <c r="A577" s="3">
        <v>575</v>
      </c>
      <c r="B577" s="8" t="s">
        <v>2747</v>
      </c>
      <c r="C577" s="4" t="s">
        <v>1686</v>
      </c>
      <c r="D577" s="4" t="s">
        <v>1687</v>
      </c>
      <c r="E577" s="3" t="s">
        <v>4</v>
      </c>
      <c r="F577" s="72" t="s">
        <v>1688</v>
      </c>
      <c r="G577" s="9" t="s">
        <v>28</v>
      </c>
      <c r="H577" s="9"/>
      <c r="I577" s="9"/>
      <c r="J577" s="9"/>
      <c r="K577" s="9"/>
      <c r="L577" s="9"/>
      <c r="M577" s="9" t="s">
        <v>2396</v>
      </c>
      <c r="N577" s="9" t="s">
        <v>112</v>
      </c>
      <c r="O577" s="60">
        <v>39687</v>
      </c>
      <c r="P577" s="9">
        <v>5</v>
      </c>
      <c r="Q577" s="9">
        <v>12</v>
      </c>
      <c r="R577" s="9">
        <v>0</v>
      </c>
      <c r="S577" s="9">
        <v>50</v>
      </c>
      <c r="T577" s="9"/>
      <c r="U577" s="9"/>
      <c r="V577" s="9"/>
      <c r="W577" s="73"/>
      <c r="X577" s="9">
        <v>44102.53</v>
      </c>
      <c r="Y577" s="40">
        <f t="shared" si="10"/>
        <v>41897.4</v>
      </c>
      <c r="Z577" s="40">
        <v>2205.13</v>
      </c>
      <c r="AA577" s="9" t="s">
        <v>252</v>
      </c>
      <c r="AB577" s="9" t="s">
        <v>114</v>
      </c>
      <c r="AC577" s="9" t="s">
        <v>119</v>
      </c>
      <c r="AD577" s="3" t="s">
        <v>116</v>
      </c>
      <c r="AE577" s="9" t="s">
        <v>128</v>
      </c>
      <c r="AF577" s="3" t="s">
        <v>2008</v>
      </c>
      <c r="AG577" s="3" t="s">
        <v>2715</v>
      </c>
      <c r="AH577" s="9"/>
      <c r="AI577" s="9"/>
      <c r="AJ577" s="34">
        <v>44539</v>
      </c>
      <c r="AK577" s="3"/>
    </row>
    <row r="578" spans="1:37" s="15" customFormat="1" ht="24">
      <c r="A578" s="3">
        <v>576</v>
      </c>
      <c r="B578" s="1" t="s">
        <v>1689</v>
      </c>
      <c r="C578" s="2" t="s">
        <v>1690</v>
      </c>
      <c r="D578" s="23" t="s">
        <v>1691</v>
      </c>
      <c r="E578" s="3" t="s">
        <v>4</v>
      </c>
      <c r="F578" s="10" t="s">
        <v>1692</v>
      </c>
      <c r="G578" s="9" t="s">
        <v>28</v>
      </c>
      <c r="H578" s="9" t="str">
        <f>VLOOKUP(B578,[1]采购中心!$C$1:$I$65536,7,0)</f>
        <v>否</v>
      </c>
      <c r="I578" s="9" t="str">
        <f>VLOOKUP(B578,[1]采购中心!$C$1:$J$65536,8,0)</f>
        <v>海外营销</v>
      </c>
      <c r="J578" s="9" t="str">
        <f>VLOOKUP(B578,[1]采购中心!$C$1:$K$65536,9,0)</f>
        <v>李景鹏</v>
      </c>
      <c r="K578" s="9"/>
      <c r="L578" s="9"/>
      <c r="M578" s="9" t="s">
        <v>2396</v>
      </c>
      <c r="N578" s="9" t="s">
        <v>112</v>
      </c>
      <c r="O578" s="60">
        <v>38519</v>
      </c>
      <c r="P578" s="9">
        <v>5</v>
      </c>
      <c r="Q578" s="9">
        <v>15</v>
      </c>
      <c r="R578" s="9">
        <v>0</v>
      </c>
      <c r="S578" s="9">
        <v>50</v>
      </c>
      <c r="T578" s="9"/>
      <c r="U578" s="9"/>
      <c r="V578" s="9"/>
      <c r="W578" s="73"/>
      <c r="X578" s="9">
        <v>14000</v>
      </c>
      <c r="Y578" s="40">
        <f t="shared" si="10"/>
        <v>13300</v>
      </c>
      <c r="Z578" s="40">
        <v>700</v>
      </c>
      <c r="AA578" s="9" t="s">
        <v>252</v>
      </c>
      <c r="AB578" s="9" t="s">
        <v>114</v>
      </c>
      <c r="AC578" s="9" t="s">
        <v>119</v>
      </c>
      <c r="AD578" s="3" t="s">
        <v>116</v>
      </c>
      <c r="AE578" s="9" t="s">
        <v>128</v>
      </c>
      <c r="AF578" s="3" t="s">
        <v>2008</v>
      </c>
      <c r="AG578" s="3" t="s">
        <v>2748</v>
      </c>
      <c r="AH578" s="9"/>
      <c r="AI578" s="9"/>
      <c r="AJ578" s="34">
        <v>44537</v>
      </c>
      <c r="AK578" s="3">
        <f>188/1000</f>
        <v>0.188</v>
      </c>
    </row>
    <row r="579" spans="1:37" s="15" customFormat="1" ht="12">
      <c r="A579" s="3">
        <v>577</v>
      </c>
      <c r="B579" s="1" t="s">
        <v>1693</v>
      </c>
      <c r="C579" s="2" t="s">
        <v>1694</v>
      </c>
      <c r="D579" s="12" t="s">
        <v>2749</v>
      </c>
      <c r="E579" s="3" t="s">
        <v>4</v>
      </c>
      <c r="F579" s="3" t="s">
        <v>1695</v>
      </c>
      <c r="G579" s="2" t="s">
        <v>1696</v>
      </c>
      <c r="H579" s="9" t="s">
        <v>108</v>
      </c>
      <c r="I579" s="9" t="s">
        <v>457</v>
      </c>
      <c r="J579" s="9" t="s">
        <v>130</v>
      </c>
      <c r="K579" s="9" t="s">
        <v>130</v>
      </c>
      <c r="L579" s="9" t="s">
        <v>108</v>
      </c>
      <c r="M579" s="9" t="s">
        <v>2487</v>
      </c>
      <c r="N579" s="9" t="s">
        <v>112</v>
      </c>
      <c r="O579" s="60">
        <v>37396</v>
      </c>
      <c r="P579" s="9">
        <v>5</v>
      </c>
      <c r="Q579" s="9">
        <v>18</v>
      </c>
      <c r="R579" s="9">
        <v>0</v>
      </c>
      <c r="S579" s="9">
        <v>50</v>
      </c>
      <c r="T579" s="9"/>
      <c r="U579" s="9">
        <v>8428</v>
      </c>
      <c r="V579" s="9"/>
      <c r="W579" s="44"/>
      <c r="X579" s="9">
        <v>8000</v>
      </c>
      <c r="Y579" s="40">
        <f t="shared" si="10"/>
        <v>7600</v>
      </c>
      <c r="Z579" s="40">
        <v>400</v>
      </c>
      <c r="AA579" s="9" t="s">
        <v>817</v>
      </c>
      <c r="AB579" s="9" t="s">
        <v>114</v>
      </c>
      <c r="AC579" s="9" t="s">
        <v>115</v>
      </c>
      <c r="AD579" s="3" t="s">
        <v>116</v>
      </c>
      <c r="AE579" s="9" t="s">
        <v>128</v>
      </c>
      <c r="AF579" s="3" t="s">
        <v>2008</v>
      </c>
      <c r="AG579" s="3">
        <v>418</v>
      </c>
      <c r="AH579" s="4"/>
      <c r="AI579" s="9"/>
      <c r="AJ579" s="34">
        <v>44529</v>
      </c>
      <c r="AK579" s="3"/>
    </row>
    <row r="580" spans="1:37" s="15" customFormat="1" ht="12">
      <c r="A580" s="3">
        <v>578</v>
      </c>
      <c r="B580" s="14" t="s">
        <v>2750</v>
      </c>
      <c r="C580" s="2" t="s">
        <v>1697</v>
      </c>
      <c r="D580" s="2" t="s">
        <v>2751</v>
      </c>
      <c r="E580" s="3" t="s">
        <v>4</v>
      </c>
      <c r="F580" s="10" t="s">
        <v>1698</v>
      </c>
      <c r="G580" s="2" t="s">
        <v>1699</v>
      </c>
      <c r="H580" s="9" t="str">
        <f>VLOOKUP(B580,[1]采购中心!$C$1:$I$65536,7,0)</f>
        <v>否</v>
      </c>
      <c r="I580" s="9" t="str">
        <f>VLOOKUP(B580,[1]采购中心!$C$1:$J$65536,8,0)</f>
        <v>营销部门</v>
      </c>
      <c r="J580" s="9" t="str">
        <f>VLOOKUP(B580,[1]采购中心!$C$1:$K$65536,9,0)</f>
        <v>/</v>
      </c>
      <c r="K580" s="9"/>
      <c r="L580" s="9"/>
      <c r="M580" s="9" t="s">
        <v>2487</v>
      </c>
      <c r="N580" s="9" t="s">
        <v>112</v>
      </c>
      <c r="O580" s="60">
        <v>39241</v>
      </c>
      <c r="P580" s="9">
        <v>5</v>
      </c>
      <c r="Q580" s="9">
        <v>13</v>
      </c>
      <c r="R580" s="9">
        <v>0</v>
      </c>
      <c r="S580" s="9">
        <v>50</v>
      </c>
      <c r="T580" s="9"/>
      <c r="U580" s="9"/>
      <c r="V580" s="9"/>
      <c r="W580" s="44"/>
      <c r="X580" s="9">
        <v>159247.78</v>
      </c>
      <c r="Y580" s="40">
        <f t="shared" si="10"/>
        <v>151285.38999999998</v>
      </c>
      <c r="Z580" s="40">
        <v>7962.39</v>
      </c>
      <c r="AA580" s="9" t="s">
        <v>252</v>
      </c>
      <c r="AB580" s="9" t="s">
        <v>114</v>
      </c>
      <c r="AC580" s="9" t="s">
        <v>119</v>
      </c>
      <c r="AD580" s="3" t="s">
        <v>116</v>
      </c>
      <c r="AE580" s="9" t="s">
        <v>128</v>
      </c>
      <c r="AF580" s="3" t="s">
        <v>2008</v>
      </c>
      <c r="AG580" s="3">
        <v>418</v>
      </c>
      <c r="AH580" s="4"/>
      <c r="AI580" s="9"/>
      <c r="AJ580" s="34">
        <v>44564</v>
      </c>
      <c r="AK580" s="3"/>
    </row>
    <row r="581" spans="1:37" s="15" customFormat="1" ht="12">
      <c r="A581" s="3">
        <v>579</v>
      </c>
      <c r="B581" s="14" t="s">
        <v>1700</v>
      </c>
      <c r="C581" s="2" t="s">
        <v>1701</v>
      </c>
      <c r="D581" s="9" t="s">
        <v>2752</v>
      </c>
      <c r="E581" s="3" t="s">
        <v>4</v>
      </c>
      <c r="F581" s="10" t="s">
        <v>1702</v>
      </c>
      <c r="G581" s="2" t="s">
        <v>1699</v>
      </c>
      <c r="H581" s="9" t="str">
        <f>VLOOKUP(B581,[1]采购中心!$C$1:$I$65536,7,0)</f>
        <v>否</v>
      </c>
      <c r="I581" s="9" t="str">
        <f>VLOOKUP(B581,[1]采购中心!$C$1:$J$65536,8,0)</f>
        <v>营销部门</v>
      </c>
      <c r="J581" s="9" t="str">
        <f>VLOOKUP(B581,[1]采购中心!$C$1:$K$65536,9,0)</f>
        <v>/</v>
      </c>
      <c r="K581" s="9"/>
      <c r="L581" s="9"/>
      <c r="M581" s="9" t="s">
        <v>2487</v>
      </c>
      <c r="N581" s="9" t="s">
        <v>112</v>
      </c>
      <c r="O581" s="60">
        <v>39217</v>
      </c>
      <c r="P581" s="9">
        <v>5</v>
      </c>
      <c r="Q581" s="9">
        <v>13</v>
      </c>
      <c r="R581" s="9">
        <v>0</v>
      </c>
      <c r="S581" s="9">
        <v>50</v>
      </c>
      <c r="T581" s="9"/>
      <c r="U581" s="9"/>
      <c r="V581" s="9"/>
      <c r="W581" s="44"/>
      <c r="X581" s="9">
        <v>160910.98000000001</v>
      </c>
      <c r="Y581" s="40">
        <f t="shared" si="10"/>
        <v>152865.43000000002</v>
      </c>
      <c r="Z581" s="40">
        <v>8045.55</v>
      </c>
      <c r="AA581" s="9" t="s">
        <v>252</v>
      </c>
      <c r="AB581" s="9" t="s">
        <v>114</v>
      </c>
      <c r="AC581" s="9" t="s">
        <v>119</v>
      </c>
      <c r="AD581" s="3" t="s">
        <v>116</v>
      </c>
      <c r="AE581" s="9" t="s">
        <v>128</v>
      </c>
      <c r="AF581" s="3" t="s">
        <v>2008</v>
      </c>
      <c r="AG581" s="3">
        <v>418</v>
      </c>
      <c r="AH581" s="9" t="s">
        <v>2574</v>
      </c>
      <c r="AI581" s="9" t="s">
        <v>585</v>
      </c>
      <c r="AJ581" s="34">
        <v>44552</v>
      </c>
      <c r="AK581" s="3"/>
    </row>
    <row r="582" spans="1:37" s="15" customFormat="1" ht="24">
      <c r="A582" s="3">
        <v>580</v>
      </c>
      <c r="B582" s="2" t="s">
        <v>1703</v>
      </c>
      <c r="C582" s="13" t="s">
        <v>1704</v>
      </c>
      <c r="D582" s="12" t="s">
        <v>1705</v>
      </c>
      <c r="E582" s="3" t="s">
        <v>4</v>
      </c>
      <c r="F582" s="24" t="s">
        <v>1706</v>
      </c>
      <c r="G582" s="13" t="s">
        <v>1707</v>
      </c>
      <c r="H582" s="9" t="str">
        <f>VLOOKUP(B582,[1]采购中心!$C$1:$I$65536,7,0)</f>
        <v>否</v>
      </c>
      <c r="I582" s="9" t="str">
        <f>VLOOKUP(B582,[1]采购中心!$C$1:$J$65536,8,0)</f>
        <v>营销部门</v>
      </c>
      <c r="J582" s="9" t="str">
        <f>VLOOKUP(B582,[1]采购中心!$C$1:$K$65536,9,0)</f>
        <v>/</v>
      </c>
      <c r="K582" s="9"/>
      <c r="L582" s="9"/>
      <c r="M582" s="9" t="s">
        <v>2487</v>
      </c>
      <c r="N582" s="9" t="s">
        <v>112</v>
      </c>
      <c r="O582" s="60">
        <v>39156</v>
      </c>
      <c r="P582" s="9">
        <v>5</v>
      </c>
      <c r="Q582" s="9">
        <v>13</v>
      </c>
      <c r="R582" s="9">
        <v>0</v>
      </c>
      <c r="S582" s="9">
        <v>50</v>
      </c>
      <c r="T582" s="9"/>
      <c r="U582" s="9"/>
      <c r="V582" s="9"/>
      <c r="W582" s="44"/>
      <c r="X582" s="9">
        <v>18000</v>
      </c>
      <c r="Y582" s="40">
        <f t="shared" si="10"/>
        <v>17100</v>
      </c>
      <c r="Z582" s="40">
        <v>900</v>
      </c>
      <c r="AA582" s="9" t="s">
        <v>118</v>
      </c>
      <c r="AB582" s="9" t="s">
        <v>114</v>
      </c>
      <c r="AC582" s="9" t="s">
        <v>119</v>
      </c>
      <c r="AD582" s="3" t="s">
        <v>116</v>
      </c>
      <c r="AE582" s="9" t="s">
        <v>128</v>
      </c>
      <c r="AF582" s="3" t="s">
        <v>2008</v>
      </c>
      <c r="AG582" s="3">
        <v>418</v>
      </c>
      <c r="AH582" s="9"/>
      <c r="AI582" s="9"/>
      <c r="AJ582" s="34">
        <v>44510</v>
      </c>
      <c r="AK582" s="3"/>
    </row>
    <row r="583" spans="1:37" s="15" customFormat="1" ht="12">
      <c r="A583" s="3">
        <v>581</v>
      </c>
      <c r="B583" s="1" t="s">
        <v>1708</v>
      </c>
      <c r="C583" s="2" t="s">
        <v>1709</v>
      </c>
      <c r="D583" s="4" t="s">
        <v>2753</v>
      </c>
      <c r="E583" s="3" t="s">
        <v>4</v>
      </c>
      <c r="F583" s="10" t="s">
        <v>1710</v>
      </c>
      <c r="G583" s="6" t="s">
        <v>1696</v>
      </c>
      <c r="H583" s="9"/>
      <c r="I583" s="9"/>
      <c r="J583" s="9"/>
      <c r="K583" s="9"/>
      <c r="L583" s="9"/>
      <c r="M583" s="9" t="s">
        <v>2487</v>
      </c>
      <c r="N583" s="9" t="s">
        <v>112</v>
      </c>
      <c r="O583" s="60">
        <v>41285</v>
      </c>
      <c r="P583" s="9">
        <v>5</v>
      </c>
      <c r="Q583" s="9">
        <v>7</v>
      </c>
      <c r="R583" s="9">
        <v>0</v>
      </c>
      <c r="S583" s="9">
        <v>50</v>
      </c>
      <c r="T583" s="9"/>
      <c r="U583" s="9"/>
      <c r="V583" s="9"/>
      <c r="W583" s="44"/>
      <c r="X583" s="9">
        <v>34126.97</v>
      </c>
      <c r="Y583" s="40">
        <f t="shared" si="10"/>
        <v>31339.72</v>
      </c>
      <c r="Z583" s="40">
        <v>2787.25</v>
      </c>
      <c r="AA583" s="9" t="s">
        <v>252</v>
      </c>
      <c r="AB583" s="9" t="s">
        <v>114</v>
      </c>
      <c r="AC583" s="9" t="s">
        <v>115</v>
      </c>
      <c r="AD583" s="3" t="s">
        <v>116</v>
      </c>
      <c r="AE583" s="9" t="s">
        <v>128</v>
      </c>
      <c r="AF583" s="3" t="s">
        <v>2008</v>
      </c>
      <c r="AG583" s="3">
        <v>418</v>
      </c>
      <c r="AH583" s="4"/>
      <c r="AI583" s="9"/>
      <c r="AJ583" s="34">
        <v>44511</v>
      </c>
      <c r="AK583" s="3"/>
    </row>
    <row r="584" spans="1:37" s="15" customFormat="1" ht="24">
      <c r="A584" s="3">
        <v>582</v>
      </c>
      <c r="B584" s="14" t="s">
        <v>1711</v>
      </c>
      <c r="C584" s="2" t="s">
        <v>1712</v>
      </c>
      <c r="D584" s="5" t="s">
        <v>2754</v>
      </c>
      <c r="E584" s="3" t="s">
        <v>4</v>
      </c>
      <c r="F584" s="10" t="s">
        <v>1713</v>
      </c>
      <c r="G584" s="2" t="s">
        <v>1714</v>
      </c>
      <c r="H584" s="9" t="str">
        <f>VLOOKUP(B584,[1]采购中心!$C$1:$I$65536,7,0)</f>
        <v>否</v>
      </c>
      <c r="I584" s="9" t="str">
        <f>VLOOKUP(B584,[1]采购中心!$C$1:$J$65536,8,0)</f>
        <v>营销部门</v>
      </c>
      <c r="J584" s="9" t="str">
        <f>VLOOKUP(B584,[1]采购中心!$C$1:$K$65536,9,0)</f>
        <v>/</v>
      </c>
      <c r="K584" s="9"/>
      <c r="L584" s="9"/>
      <c r="M584" s="9" t="s">
        <v>2487</v>
      </c>
      <c r="N584" s="9" t="s">
        <v>112</v>
      </c>
      <c r="O584" s="60">
        <v>39156</v>
      </c>
      <c r="P584" s="9">
        <v>5</v>
      </c>
      <c r="Q584" s="9">
        <v>13</v>
      </c>
      <c r="R584" s="9">
        <v>0</v>
      </c>
      <c r="S584" s="9">
        <v>50</v>
      </c>
      <c r="T584" s="9"/>
      <c r="U584" s="9"/>
      <c r="V584" s="9"/>
      <c r="W584" s="44"/>
      <c r="X584" s="9">
        <v>21000</v>
      </c>
      <c r="Y584" s="40">
        <f t="shared" si="10"/>
        <v>19950</v>
      </c>
      <c r="Z584" s="40">
        <v>1050</v>
      </c>
      <c r="AA584" s="9" t="s">
        <v>118</v>
      </c>
      <c r="AB584" s="9" t="s">
        <v>114</v>
      </c>
      <c r="AC584" s="9" t="s">
        <v>119</v>
      </c>
      <c r="AD584" s="3" t="s">
        <v>116</v>
      </c>
      <c r="AE584" s="9" t="s">
        <v>128</v>
      </c>
      <c r="AF584" s="3" t="s">
        <v>2008</v>
      </c>
      <c r="AG584" s="3">
        <v>418</v>
      </c>
      <c r="AH584" s="4"/>
      <c r="AI584" s="9"/>
      <c r="AJ584" s="34">
        <v>44566</v>
      </c>
      <c r="AK584" s="3"/>
    </row>
    <row r="585" spans="1:37" s="15" customFormat="1" ht="12">
      <c r="A585" s="3">
        <v>583</v>
      </c>
      <c r="B585" s="14" t="s">
        <v>1715</v>
      </c>
      <c r="C585" s="2" t="s">
        <v>1716</v>
      </c>
      <c r="D585" s="9" t="s">
        <v>1717</v>
      </c>
      <c r="E585" s="3" t="s">
        <v>4</v>
      </c>
      <c r="F585" s="10" t="s">
        <v>1718</v>
      </c>
      <c r="G585" s="2" t="s">
        <v>1714</v>
      </c>
      <c r="H585" s="9"/>
      <c r="I585" s="9"/>
      <c r="J585" s="9"/>
      <c r="K585" s="9"/>
      <c r="L585" s="9"/>
      <c r="M585" s="9" t="s">
        <v>2487</v>
      </c>
      <c r="N585" s="9" t="s">
        <v>112</v>
      </c>
      <c r="O585" s="60">
        <v>39156</v>
      </c>
      <c r="P585" s="9">
        <v>5</v>
      </c>
      <c r="Q585" s="9">
        <v>13</v>
      </c>
      <c r="R585" s="9">
        <v>0</v>
      </c>
      <c r="S585" s="9">
        <v>50</v>
      </c>
      <c r="T585" s="9"/>
      <c r="U585" s="9"/>
      <c r="V585" s="9"/>
      <c r="W585" s="44"/>
      <c r="X585" s="9">
        <v>268000</v>
      </c>
      <c r="Y585" s="40">
        <f t="shared" si="10"/>
        <v>254600</v>
      </c>
      <c r="Z585" s="40">
        <v>13400</v>
      </c>
      <c r="AA585" s="9" t="s">
        <v>118</v>
      </c>
      <c r="AB585" s="9" t="s">
        <v>114</v>
      </c>
      <c r="AC585" s="9" t="s">
        <v>119</v>
      </c>
      <c r="AD585" s="3" t="s">
        <v>116</v>
      </c>
      <c r="AE585" s="9" t="s">
        <v>128</v>
      </c>
      <c r="AF585" s="3" t="s">
        <v>2008</v>
      </c>
      <c r="AG585" s="3">
        <v>418</v>
      </c>
      <c r="AH585" s="9" t="s">
        <v>2574</v>
      </c>
      <c r="AI585" s="9" t="s">
        <v>585</v>
      </c>
      <c r="AJ585" s="34">
        <v>44553</v>
      </c>
      <c r="AK585" s="3"/>
    </row>
    <row r="586" spans="1:37" s="15" customFormat="1" ht="12">
      <c r="A586" s="3">
        <v>584</v>
      </c>
      <c r="B586" s="14" t="s">
        <v>2755</v>
      </c>
      <c r="C586" s="2" t="s">
        <v>1719</v>
      </c>
      <c r="D586" s="9" t="s">
        <v>1720</v>
      </c>
      <c r="E586" s="3" t="s">
        <v>2699</v>
      </c>
      <c r="F586" s="10" t="s">
        <v>1721</v>
      </c>
      <c r="G586" s="2" t="s">
        <v>1714</v>
      </c>
      <c r="H586" s="9" t="str">
        <f>VLOOKUP(B586,[1]采购中心!$C$1:$I$65536,7,0)</f>
        <v>否</v>
      </c>
      <c r="I586" s="9" t="str">
        <f>VLOOKUP(B586,[1]采购中心!$C$1:$J$65536,8,0)</f>
        <v>营销部门</v>
      </c>
      <c r="J586" s="9" t="str">
        <f>VLOOKUP(B586,[1]采购中心!$C$1:$K$65536,9,0)</f>
        <v>/</v>
      </c>
      <c r="K586" s="9"/>
      <c r="L586" s="9"/>
      <c r="M586" s="9" t="s">
        <v>2487</v>
      </c>
      <c r="N586" s="9" t="s">
        <v>112</v>
      </c>
      <c r="O586" s="60">
        <v>39156</v>
      </c>
      <c r="P586" s="9">
        <v>5</v>
      </c>
      <c r="Q586" s="9">
        <v>13</v>
      </c>
      <c r="R586" s="9">
        <v>0</v>
      </c>
      <c r="S586" s="9">
        <v>50</v>
      </c>
      <c r="T586" s="9"/>
      <c r="U586" s="9"/>
      <c r="V586" s="9"/>
      <c r="W586" s="44"/>
      <c r="X586" s="9">
        <v>21000</v>
      </c>
      <c r="Y586" s="40">
        <f t="shared" si="10"/>
        <v>19950</v>
      </c>
      <c r="Z586" s="40">
        <v>1050</v>
      </c>
      <c r="AA586" s="9" t="s">
        <v>118</v>
      </c>
      <c r="AB586" s="9" t="s">
        <v>114</v>
      </c>
      <c r="AC586" s="9" t="s">
        <v>119</v>
      </c>
      <c r="AD586" s="3" t="s">
        <v>116</v>
      </c>
      <c r="AE586" s="9" t="s">
        <v>128</v>
      </c>
      <c r="AF586" s="3" t="s">
        <v>2008</v>
      </c>
      <c r="AG586" s="3">
        <v>418</v>
      </c>
      <c r="AH586" s="9" t="s">
        <v>2574</v>
      </c>
      <c r="AI586" s="9" t="s">
        <v>585</v>
      </c>
      <c r="AJ586" s="34">
        <v>44519</v>
      </c>
      <c r="AK586" s="3"/>
    </row>
    <row r="587" spans="1:37" s="15" customFormat="1" ht="12">
      <c r="A587" s="3">
        <v>585</v>
      </c>
      <c r="B587" s="14" t="s">
        <v>2756</v>
      </c>
      <c r="C587" s="2" t="s">
        <v>1722</v>
      </c>
      <c r="D587" s="9" t="s">
        <v>1723</v>
      </c>
      <c r="E587" s="3" t="s">
        <v>4</v>
      </c>
      <c r="F587" s="10" t="s">
        <v>1724</v>
      </c>
      <c r="G587" s="2" t="s">
        <v>1714</v>
      </c>
      <c r="H587" s="9"/>
      <c r="I587" s="9"/>
      <c r="J587" s="9"/>
      <c r="K587" s="9"/>
      <c r="L587" s="9"/>
      <c r="M587" s="9" t="s">
        <v>2487</v>
      </c>
      <c r="N587" s="9" t="s">
        <v>112</v>
      </c>
      <c r="O587" s="60">
        <v>39156</v>
      </c>
      <c r="P587" s="9">
        <v>5</v>
      </c>
      <c r="Q587" s="9">
        <v>13</v>
      </c>
      <c r="R587" s="9">
        <v>0</v>
      </c>
      <c r="S587" s="9">
        <v>50</v>
      </c>
      <c r="T587" s="9"/>
      <c r="U587" s="9"/>
      <c r="V587" s="9"/>
      <c r="W587" s="44"/>
      <c r="X587" s="9">
        <v>202000</v>
      </c>
      <c r="Y587" s="40">
        <f t="shared" si="10"/>
        <v>191900</v>
      </c>
      <c r="Z587" s="40">
        <v>10100</v>
      </c>
      <c r="AA587" s="9" t="s">
        <v>118</v>
      </c>
      <c r="AB587" s="9" t="s">
        <v>114</v>
      </c>
      <c r="AC587" s="9" t="s">
        <v>119</v>
      </c>
      <c r="AD587" s="3" t="s">
        <v>116</v>
      </c>
      <c r="AE587" s="9" t="s">
        <v>128</v>
      </c>
      <c r="AF587" s="3" t="s">
        <v>2008</v>
      </c>
      <c r="AG587" s="3">
        <v>418</v>
      </c>
      <c r="AH587" s="9" t="s">
        <v>2574</v>
      </c>
      <c r="AI587" s="9" t="s">
        <v>585</v>
      </c>
      <c r="AJ587" s="34">
        <v>44569</v>
      </c>
      <c r="AK587" s="3"/>
    </row>
    <row r="588" spans="1:37" s="15" customFormat="1" ht="12">
      <c r="A588" s="3">
        <v>586</v>
      </c>
      <c r="B588" s="1" t="s">
        <v>1725</v>
      </c>
      <c r="C588" s="2" t="s">
        <v>1726</v>
      </c>
      <c r="D588" s="9" t="s">
        <v>1727</v>
      </c>
      <c r="E588" s="3" t="s">
        <v>4</v>
      </c>
      <c r="F588" s="10" t="s">
        <v>1728</v>
      </c>
      <c r="G588" s="2" t="s">
        <v>1699</v>
      </c>
      <c r="H588" s="9" t="str">
        <f>VLOOKUP(B588,[1]采购中心!$C$1:$I$65536,7,0)</f>
        <v>否</v>
      </c>
      <c r="I588" s="9" t="str">
        <f>VLOOKUP(B588,[1]采购中心!$C$1:$J$65536,8,0)</f>
        <v>营销部门</v>
      </c>
      <c r="J588" s="9" t="str">
        <f>VLOOKUP(B588,[1]采购中心!$C$1:$K$65536,9,0)</f>
        <v>/</v>
      </c>
      <c r="K588" s="9"/>
      <c r="L588" s="9"/>
      <c r="M588" s="9" t="s">
        <v>2487</v>
      </c>
      <c r="N588" s="9" t="s">
        <v>112</v>
      </c>
      <c r="O588" s="60">
        <v>39479</v>
      </c>
      <c r="P588" s="9">
        <v>5</v>
      </c>
      <c r="Q588" s="9">
        <v>12</v>
      </c>
      <c r="R588" s="9">
        <v>0</v>
      </c>
      <c r="S588" s="9">
        <v>50</v>
      </c>
      <c r="T588" s="9"/>
      <c r="U588" s="9"/>
      <c r="V588" s="9"/>
      <c r="W588" s="44"/>
      <c r="X588" s="9">
        <v>365800</v>
      </c>
      <c r="Y588" s="40">
        <f t="shared" si="10"/>
        <v>347510</v>
      </c>
      <c r="Z588" s="40">
        <v>18290</v>
      </c>
      <c r="AA588" s="9" t="s">
        <v>118</v>
      </c>
      <c r="AB588" s="9" t="s">
        <v>114</v>
      </c>
      <c r="AC588" s="9" t="s">
        <v>115</v>
      </c>
      <c r="AD588" s="3" t="s">
        <v>116</v>
      </c>
      <c r="AE588" s="9" t="s">
        <v>128</v>
      </c>
      <c r="AF588" s="3" t="s">
        <v>2008</v>
      </c>
      <c r="AG588" s="3">
        <v>418</v>
      </c>
      <c r="AH588" s="9" t="s">
        <v>2574</v>
      </c>
      <c r="AI588" s="9" t="s">
        <v>585</v>
      </c>
      <c r="AJ588" s="34">
        <v>44545</v>
      </c>
      <c r="AK588" s="3"/>
    </row>
    <row r="589" spans="1:37" s="15" customFormat="1" ht="12">
      <c r="A589" s="3">
        <v>587</v>
      </c>
      <c r="B589" s="1" t="s">
        <v>1729</v>
      </c>
      <c r="C589" s="2" t="s">
        <v>1730</v>
      </c>
      <c r="D589" s="9" t="s">
        <v>1731</v>
      </c>
      <c r="E589" s="3" t="s">
        <v>4</v>
      </c>
      <c r="F589" s="10" t="s">
        <v>1732</v>
      </c>
      <c r="G589" s="2" t="s">
        <v>1699</v>
      </c>
      <c r="H589" s="9" t="str">
        <f>VLOOKUP(B589,[1]采购中心!$C$1:$I$65536,7,0)</f>
        <v>否</v>
      </c>
      <c r="I589" s="9" t="str">
        <f>VLOOKUP(B589,[1]采购中心!$C$1:$J$65536,8,0)</f>
        <v>营销部门</v>
      </c>
      <c r="J589" s="9" t="str">
        <f>VLOOKUP(B589,[1]采购中心!$C$1:$K$65536,9,0)</f>
        <v>/</v>
      </c>
      <c r="K589" s="9"/>
      <c r="L589" s="9"/>
      <c r="M589" s="9" t="s">
        <v>2487</v>
      </c>
      <c r="N589" s="9" t="s">
        <v>112</v>
      </c>
      <c r="O589" s="60">
        <v>39174</v>
      </c>
      <c r="P589" s="9">
        <v>5</v>
      </c>
      <c r="Q589" s="9">
        <v>13</v>
      </c>
      <c r="R589" s="9">
        <v>0</v>
      </c>
      <c r="S589" s="9">
        <v>50</v>
      </c>
      <c r="T589" s="9"/>
      <c r="U589" s="9"/>
      <c r="V589" s="9"/>
      <c r="W589" s="44"/>
      <c r="X589" s="9">
        <v>176085.67</v>
      </c>
      <c r="Y589" s="40">
        <f t="shared" si="10"/>
        <v>167281.39000000001</v>
      </c>
      <c r="Z589" s="40">
        <v>8804.2800000000007</v>
      </c>
      <c r="AA589" s="9" t="s">
        <v>252</v>
      </c>
      <c r="AB589" s="9" t="s">
        <v>114</v>
      </c>
      <c r="AC589" s="9" t="s">
        <v>119</v>
      </c>
      <c r="AD589" s="3" t="s">
        <v>116</v>
      </c>
      <c r="AE589" s="9" t="s">
        <v>128</v>
      </c>
      <c r="AF589" s="3" t="s">
        <v>2008</v>
      </c>
      <c r="AG589" s="3">
        <v>418</v>
      </c>
      <c r="AH589" s="9" t="s">
        <v>2574</v>
      </c>
      <c r="AI589" s="9" t="s">
        <v>585</v>
      </c>
      <c r="AJ589" s="34">
        <v>44568</v>
      </c>
      <c r="AK589" s="3"/>
    </row>
    <row r="590" spans="1:37" s="15" customFormat="1" ht="12">
      <c r="A590" s="3">
        <v>588</v>
      </c>
      <c r="B590" s="1" t="s">
        <v>2757</v>
      </c>
      <c r="C590" s="2" t="s">
        <v>1733</v>
      </c>
      <c r="D590" s="9" t="s">
        <v>1734</v>
      </c>
      <c r="E590" s="3" t="s">
        <v>4</v>
      </c>
      <c r="F590" s="10" t="s">
        <v>1735</v>
      </c>
      <c r="G590" s="2" t="s">
        <v>1699</v>
      </c>
      <c r="H590" s="9"/>
      <c r="I590" s="9"/>
      <c r="J590" s="9"/>
      <c r="K590" s="9"/>
      <c r="L590" s="9"/>
      <c r="M590" s="9" t="s">
        <v>2487</v>
      </c>
      <c r="N590" s="9" t="s">
        <v>112</v>
      </c>
      <c r="O590" s="60">
        <v>39174</v>
      </c>
      <c r="P590" s="9">
        <v>5</v>
      </c>
      <c r="Q590" s="9">
        <v>13</v>
      </c>
      <c r="R590" s="9">
        <v>0</v>
      </c>
      <c r="S590" s="9">
        <v>50</v>
      </c>
      <c r="T590" s="9"/>
      <c r="U590" s="9"/>
      <c r="V590" s="9"/>
      <c r="W590" s="44"/>
      <c r="X590" s="9">
        <v>8834.69</v>
      </c>
      <c r="Y590" s="40">
        <f t="shared" si="10"/>
        <v>8392.9600000000009</v>
      </c>
      <c r="Z590" s="40">
        <v>441.73</v>
      </c>
      <c r="AA590" s="9" t="s">
        <v>252</v>
      </c>
      <c r="AB590" s="9" t="s">
        <v>114</v>
      </c>
      <c r="AC590" s="9" t="s">
        <v>119</v>
      </c>
      <c r="AD590" s="3" t="s">
        <v>116</v>
      </c>
      <c r="AE590" s="9" t="s">
        <v>128</v>
      </c>
      <c r="AF590" s="3" t="s">
        <v>2008</v>
      </c>
      <c r="AG590" s="3">
        <v>418</v>
      </c>
      <c r="AH590" s="9" t="s">
        <v>2574</v>
      </c>
      <c r="AI590" s="9" t="s">
        <v>585</v>
      </c>
      <c r="AJ590" s="34">
        <v>44567</v>
      </c>
      <c r="AK590" s="3"/>
    </row>
    <row r="591" spans="1:37" s="15" customFormat="1" ht="12">
      <c r="A591" s="3">
        <v>589</v>
      </c>
      <c r="B591" s="1" t="s">
        <v>1736</v>
      </c>
      <c r="C591" s="2" t="s">
        <v>1737</v>
      </c>
      <c r="D591" s="9" t="s">
        <v>2758</v>
      </c>
      <c r="E591" s="3" t="s">
        <v>4</v>
      </c>
      <c r="F591" s="10" t="s">
        <v>1738</v>
      </c>
      <c r="G591" s="6" t="s">
        <v>1714</v>
      </c>
      <c r="H591" s="9"/>
      <c r="I591" s="9"/>
      <c r="J591" s="9"/>
      <c r="K591" s="9"/>
      <c r="L591" s="9"/>
      <c r="M591" s="9" t="s">
        <v>2487</v>
      </c>
      <c r="N591" s="9" t="s">
        <v>112</v>
      </c>
      <c r="O591" s="60">
        <v>39156</v>
      </c>
      <c r="P591" s="9">
        <v>5</v>
      </c>
      <c r="Q591" s="9">
        <v>13</v>
      </c>
      <c r="R591" s="9">
        <v>0</v>
      </c>
      <c r="S591" s="9">
        <v>50</v>
      </c>
      <c r="T591" s="9"/>
      <c r="U591" s="9"/>
      <c r="V591" s="9"/>
      <c r="W591" s="44"/>
      <c r="X591" s="9">
        <v>26800</v>
      </c>
      <c r="Y591" s="40">
        <f t="shared" si="10"/>
        <v>25460</v>
      </c>
      <c r="Z591" s="40">
        <v>1340</v>
      </c>
      <c r="AA591" s="9" t="s">
        <v>118</v>
      </c>
      <c r="AB591" s="9" t="s">
        <v>114</v>
      </c>
      <c r="AC591" s="9" t="s">
        <v>119</v>
      </c>
      <c r="AD591" s="3" t="s">
        <v>116</v>
      </c>
      <c r="AE591" s="9" t="s">
        <v>128</v>
      </c>
      <c r="AF591" s="3" t="s">
        <v>2008</v>
      </c>
      <c r="AG591" s="3">
        <v>418</v>
      </c>
      <c r="AH591" s="9" t="s">
        <v>2574</v>
      </c>
      <c r="AI591" s="9" t="s">
        <v>585</v>
      </c>
      <c r="AJ591" s="34">
        <v>44567</v>
      </c>
      <c r="AK591" s="3"/>
    </row>
    <row r="592" spans="1:37" s="15" customFormat="1" ht="12">
      <c r="A592" s="3">
        <v>590</v>
      </c>
      <c r="B592" s="1" t="s">
        <v>1739</v>
      </c>
      <c r="C592" s="2" t="s">
        <v>1740</v>
      </c>
      <c r="D592" s="2" t="s">
        <v>2759</v>
      </c>
      <c r="E592" s="3" t="s">
        <v>4</v>
      </c>
      <c r="F592" s="10" t="s">
        <v>1741</v>
      </c>
      <c r="G592" s="2" t="s">
        <v>1742</v>
      </c>
      <c r="H592" s="9" t="s">
        <v>108</v>
      </c>
      <c r="I592" s="9" t="s">
        <v>99</v>
      </c>
      <c r="J592" s="9" t="s">
        <v>109</v>
      </c>
      <c r="K592" s="9" t="s">
        <v>108</v>
      </c>
      <c r="L592" s="9" t="s">
        <v>108</v>
      </c>
      <c r="M592" s="9" t="s">
        <v>2379</v>
      </c>
      <c r="N592" s="9" t="s">
        <v>112</v>
      </c>
      <c r="O592" s="60">
        <v>41076</v>
      </c>
      <c r="P592" s="9">
        <v>5</v>
      </c>
      <c r="Q592" s="9">
        <v>8</v>
      </c>
      <c r="R592" s="9">
        <v>0</v>
      </c>
      <c r="S592" s="9">
        <v>50</v>
      </c>
      <c r="T592" s="9"/>
      <c r="U592" s="9" t="s">
        <v>130</v>
      </c>
      <c r="V592" s="9"/>
      <c r="W592" s="44"/>
      <c r="X592" s="9">
        <v>9500</v>
      </c>
      <c r="Y592" s="40">
        <f t="shared" si="10"/>
        <v>9025</v>
      </c>
      <c r="Z592" s="40">
        <v>475</v>
      </c>
      <c r="AA592" s="9" t="s">
        <v>127</v>
      </c>
      <c r="AB592" s="9" t="s">
        <v>114</v>
      </c>
      <c r="AC592" s="9" t="s">
        <v>115</v>
      </c>
      <c r="AD592" s="3" t="s">
        <v>116</v>
      </c>
      <c r="AE592" s="9" t="s">
        <v>128</v>
      </c>
      <c r="AF592" s="3" t="s">
        <v>2008</v>
      </c>
      <c r="AG592" s="3" t="s">
        <v>2760</v>
      </c>
      <c r="AH592" s="4"/>
      <c r="AI592" s="9"/>
      <c r="AJ592" s="34">
        <v>44518</v>
      </c>
      <c r="AK592" s="3"/>
    </row>
    <row r="593" spans="1:37" s="15" customFormat="1" ht="12">
      <c r="A593" s="3">
        <v>591</v>
      </c>
      <c r="B593" s="1" t="s">
        <v>1743</v>
      </c>
      <c r="C593" s="2" t="s">
        <v>1744</v>
      </c>
      <c r="D593" s="12" t="s">
        <v>2761</v>
      </c>
      <c r="E593" s="3" t="s">
        <v>4</v>
      </c>
      <c r="F593" s="10" t="s">
        <v>1745</v>
      </c>
      <c r="G593" s="2" t="s">
        <v>1742</v>
      </c>
      <c r="H593" s="9" t="s">
        <v>108</v>
      </c>
      <c r="I593" s="9" t="s">
        <v>99</v>
      </c>
      <c r="J593" s="9" t="s">
        <v>109</v>
      </c>
      <c r="K593" s="9" t="s">
        <v>108</v>
      </c>
      <c r="L593" s="9" t="s">
        <v>108</v>
      </c>
      <c r="M593" s="9" t="s">
        <v>2379</v>
      </c>
      <c r="N593" s="9" t="s">
        <v>112</v>
      </c>
      <c r="O593" s="60">
        <v>38030</v>
      </c>
      <c r="P593" s="9">
        <v>5</v>
      </c>
      <c r="Q593" s="9">
        <v>16</v>
      </c>
      <c r="R593" s="9">
        <v>0</v>
      </c>
      <c r="S593" s="9">
        <v>50</v>
      </c>
      <c r="T593" s="9"/>
      <c r="U593" s="9" t="s">
        <v>130</v>
      </c>
      <c r="V593" s="9"/>
      <c r="W593" s="44"/>
      <c r="X593" s="9">
        <v>227600</v>
      </c>
      <c r="Y593" s="40">
        <f t="shared" si="10"/>
        <v>216220</v>
      </c>
      <c r="Z593" s="40">
        <v>11380</v>
      </c>
      <c r="AA593" s="9" t="s">
        <v>127</v>
      </c>
      <c r="AB593" s="9" t="s">
        <v>114</v>
      </c>
      <c r="AC593" s="9" t="s">
        <v>115</v>
      </c>
      <c r="AD593" s="3" t="s">
        <v>116</v>
      </c>
      <c r="AE593" s="9" t="s">
        <v>128</v>
      </c>
      <c r="AF593" s="3" t="s">
        <v>2008</v>
      </c>
      <c r="AG593" s="3" t="s">
        <v>2760</v>
      </c>
      <c r="AH593" s="4"/>
      <c r="AI593" s="9"/>
      <c r="AJ593" s="34">
        <v>44522</v>
      </c>
      <c r="AK593" s="3"/>
    </row>
    <row r="594" spans="1:37" s="15" customFormat="1" ht="12">
      <c r="A594" s="3">
        <v>592</v>
      </c>
      <c r="B594" s="1" t="s">
        <v>1746</v>
      </c>
      <c r="C594" s="2" t="s">
        <v>1747</v>
      </c>
      <c r="D594" s="2" t="s">
        <v>2762</v>
      </c>
      <c r="E594" s="3" t="s">
        <v>4</v>
      </c>
      <c r="F594" s="10" t="s">
        <v>1748</v>
      </c>
      <c r="G594" s="2" t="s">
        <v>1742</v>
      </c>
      <c r="H594" s="9" t="s">
        <v>108</v>
      </c>
      <c r="I594" s="9" t="s">
        <v>99</v>
      </c>
      <c r="J594" s="9" t="s">
        <v>109</v>
      </c>
      <c r="K594" s="9" t="s">
        <v>108</v>
      </c>
      <c r="L594" s="9" t="s">
        <v>108</v>
      </c>
      <c r="M594" s="9" t="s">
        <v>2379</v>
      </c>
      <c r="N594" s="9" t="s">
        <v>112</v>
      </c>
      <c r="O594" s="60">
        <v>39241</v>
      </c>
      <c r="P594" s="9">
        <v>5</v>
      </c>
      <c r="Q594" s="9">
        <v>13</v>
      </c>
      <c r="R594" s="9">
        <v>0</v>
      </c>
      <c r="S594" s="9">
        <v>50</v>
      </c>
      <c r="T594" s="9"/>
      <c r="U594" s="9" t="s">
        <v>130</v>
      </c>
      <c r="V594" s="9"/>
      <c r="W594" s="44"/>
      <c r="X594" s="9">
        <v>10700</v>
      </c>
      <c r="Y594" s="40">
        <f t="shared" si="10"/>
        <v>10165</v>
      </c>
      <c r="Z594" s="40">
        <v>535</v>
      </c>
      <c r="AA594" s="9" t="s">
        <v>127</v>
      </c>
      <c r="AB594" s="9" t="s">
        <v>114</v>
      </c>
      <c r="AC594" s="9" t="s">
        <v>115</v>
      </c>
      <c r="AD594" s="3" t="s">
        <v>116</v>
      </c>
      <c r="AE594" s="9" t="s">
        <v>128</v>
      </c>
      <c r="AF594" s="3" t="s">
        <v>2008</v>
      </c>
      <c r="AG594" s="3" t="s">
        <v>2760</v>
      </c>
      <c r="AH594" s="4"/>
      <c r="AI594" s="9"/>
      <c r="AJ594" s="34">
        <v>44522</v>
      </c>
      <c r="AK594" s="3"/>
    </row>
    <row r="595" spans="1:37" s="15" customFormat="1" ht="12">
      <c r="A595" s="3">
        <v>593</v>
      </c>
      <c r="B595" s="1" t="s">
        <v>1749</v>
      </c>
      <c r="C595" s="2" t="s">
        <v>1750</v>
      </c>
      <c r="D595" s="2" t="s">
        <v>2763</v>
      </c>
      <c r="E595" s="3" t="s">
        <v>4</v>
      </c>
      <c r="F595" s="10" t="s">
        <v>1751</v>
      </c>
      <c r="G595" s="2" t="s">
        <v>1742</v>
      </c>
      <c r="H595" s="9" t="s">
        <v>108</v>
      </c>
      <c r="I595" s="9" t="s">
        <v>99</v>
      </c>
      <c r="J595" s="9" t="s">
        <v>109</v>
      </c>
      <c r="K595" s="9" t="s">
        <v>110</v>
      </c>
      <c r="L595" s="9" t="s">
        <v>108</v>
      </c>
      <c r="M595" s="9" t="s">
        <v>2379</v>
      </c>
      <c r="N595" s="9" t="s">
        <v>112</v>
      </c>
      <c r="O595" s="60">
        <v>39566</v>
      </c>
      <c r="P595" s="9">
        <v>5</v>
      </c>
      <c r="Q595" s="9">
        <v>12</v>
      </c>
      <c r="R595" s="9">
        <v>0</v>
      </c>
      <c r="S595" s="9">
        <v>50</v>
      </c>
      <c r="T595" s="9"/>
      <c r="U595" s="9">
        <v>2044</v>
      </c>
      <c r="V595" s="9"/>
      <c r="W595" s="44"/>
      <c r="X595" s="9">
        <v>227000</v>
      </c>
      <c r="Y595" s="40">
        <f t="shared" si="10"/>
        <v>215650</v>
      </c>
      <c r="Z595" s="40">
        <v>11350</v>
      </c>
      <c r="AA595" s="9" t="s">
        <v>127</v>
      </c>
      <c r="AB595" s="9" t="s">
        <v>114</v>
      </c>
      <c r="AC595" s="9" t="s">
        <v>119</v>
      </c>
      <c r="AD595" s="3" t="s">
        <v>116</v>
      </c>
      <c r="AE595" s="9" t="s">
        <v>128</v>
      </c>
      <c r="AF595" s="3" t="s">
        <v>2008</v>
      </c>
      <c r="AG595" s="3" t="s">
        <v>2760</v>
      </c>
      <c r="AH595" s="4"/>
      <c r="AI595" s="9"/>
      <c r="AJ595" s="34">
        <v>44537</v>
      </c>
      <c r="AK595" s="3"/>
    </row>
    <row r="596" spans="1:37" s="15" customFormat="1" ht="12">
      <c r="A596" s="3">
        <v>594</v>
      </c>
      <c r="B596" s="1" t="s">
        <v>1752</v>
      </c>
      <c r="C596" s="2" t="s">
        <v>1753</v>
      </c>
      <c r="D596" s="2" t="s">
        <v>2764</v>
      </c>
      <c r="E596" s="3" t="s">
        <v>4</v>
      </c>
      <c r="F596" s="10" t="s">
        <v>1754</v>
      </c>
      <c r="G596" s="2" t="s">
        <v>1742</v>
      </c>
      <c r="H596" s="9" t="s">
        <v>108</v>
      </c>
      <c r="I596" s="9" t="s">
        <v>99</v>
      </c>
      <c r="J596" s="9" t="s">
        <v>109</v>
      </c>
      <c r="K596" s="9" t="s">
        <v>110</v>
      </c>
      <c r="L596" s="9" t="s">
        <v>108</v>
      </c>
      <c r="M596" s="9" t="s">
        <v>2379</v>
      </c>
      <c r="N596" s="9" t="s">
        <v>112</v>
      </c>
      <c r="O596" s="60">
        <v>41488</v>
      </c>
      <c r="P596" s="9">
        <v>5</v>
      </c>
      <c r="Q596" s="9">
        <v>7</v>
      </c>
      <c r="R596" s="9">
        <v>0</v>
      </c>
      <c r="S596" s="9">
        <v>50</v>
      </c>
      <c r="T596" s="9"/>
      <c r="U596" s="9">
        <v>1996</v>
      </c>
      <c r="V596" s="9"/>
      <c r="W596" s="44"/>
      <c r="X596" s="9">
        <v>229000</v>
      </c>
      <c r="Y596" s="40">
        <f t="shared" si="10"/>
        <v>217550</v>
      </c>
      <c r="Z596" s="40">
        <v>11450</v>
      </c>
      <c r="AA596" s="9" t="s">
        <v>127</v>
      </c>
      <c r="AB596" s="9" t="s">
        <v>114</v>
      </c>
      <c r="AC596" s="9" t="s">
        <v>115</v>
      </c>
      <c r="AD596" s="3" t="s">
        <v>116</v>
      </c>
      <c r="AE596" s="9" t="s">
        <v>128</v>
      </c>
      <c r="AF596" s="3" t="s">
        <v>2008</v>
      </c>
      <c r="AG596" s="3" t="s">
        <v>2760</v>
      </c>
      <c r="AH596" s="4"/>
      <c r="AI596" s="9"/>
      <c r="AJ596" s="34">
        <v>44510</v>
      </c>
      <c r="AK596" s="3"/>
    </row>
    <row r="597" spans="1:37" s="15" customFormat="1" ht="12">
      <c r="A597" s="3">
        <v>595</v>
      </c>
      <c r="B597" s="1" t="s">
        <v>2765</v>
      </c>
      <c r="C597" s="2" t="s">
        <v>1755</v>
      </c>
      <c r="D597" s="2" t="s">
        <v>2766</v>
      </c>
      <c r="E597" s="3" t="s">
        <v>4</v>
      </c>
      <c r="F597" s="10" t="s">
        <v>1756</v>
      </c>
      <c r="G597" s="2" t="s">
        <v>1742</v>
      </c>
      <c r="H597" s="9" t="s">
        <v>108</v>
      </c>
      <c r="I597" s="9" t="s">
        <v>99</v>
      </c>
      <c r="J597" s="9" t="s">
        <v>109</v>
      </c>
      <c r="K597" s="9" t="s">
        <v>110</v>
      </c>
      <c r="L597" s="9" t="s">
        <v>108</v>
      </c>
      <c r="M597" s="9" t="s">
        <v>2379</v>
      </c>
      <c r="N597" s="9" t="s">
        <v>112</v>
      </c>
      <c r="O597" s="60">
        <v>39083</v>
      </c>
      <c r="P597" s="9">
        <v>5</v>
      </c>
      <c r="Q597" s="9">
        <v>13</v>
      </c>
      <c r="R597" s="9">
        <v>0</v>
      </c>
      <c r="S597" s="9">
        <v>50</v>
      </c>
      <c r="T597" s="9"/>
      <c r="U597" s="9">
        <v>4320</v>
      </c>
      <c r="V597" s="9"/>
      <c r="W597" s="44"/>
      <c r="X597" s="9">
        <v>90700</v>
      </c>
      <c r="Y597" s="40">
        <f t="shared" si="10"/>
        <v>86165</v>
      </c>
      <c r="Z597" s="40">
        <v>4535</v>
      </c>
      <c r="AA597" s="9" t="s">
        <v>127</v>
      </c>
      <c r="AB597" s="9" t="s">
        <v>114</v>
      </c>
      <c r="AC597" s="9" t="s">
        <v>115</v>
      </c>
      <c r="AD597" s="3" t="s">
        <v>116</v>
      </c>
      <c r="AE597" s="9" t="s">
        <v>128</v>
      </c>
      <c r="AF597" s="3" t="s">
        <v>2008</v>
      </c>
      <c r="AG597" s="3" t="s">
        <v>2760</v>
      </c>
      <c r="AH597" s="4"/>
      <c r="AI597" s="9"/>
      <c r="AJ597" s="34">
        <v>44554</v>
      </c>
      <c r="AK597" s="3"/>
    </row>
    <row r="598" spans="1:37" s="15" customFormat="1" ht="12">
      <c r="A598" s="3">
        <v>596</v>
      </c>
      <c r="B598" s="1" t="s">
        <v>1757</v>
      </c>
      <c r="C598" s="2" t="s">
        <v>1758</v>
      </c>
      <c r="D598" s="2" t="s">
        <v>2767</v>
      </c>
      <c r="E598" s="3" t="s">
        <v>4</v>
      </c>
      <c r="F598" s="10" t="s">
        <v>1759</v>
      </c>
      <c r="G598" s="2" t="s">
        <v>1742</v>
      </c>
      <c r="H598" s="9" t="s">
        <v>110</v>
      </c>
      <c r="I598" s="9" t="s">
        <v>99</v>
      </c>
      <c r="J598" s="9" t="s">
        <v>109</v>
      </c>
      <c r="K598" s="9" t="s">
        <v>130</v>
      </c>
      <c r="L598" s="9" t="s">
        <v>108</v>
      </c>
      <c r="M598" s="9" t="s">
        <v>2379</v>
      </c>
      <c r="N598" s="9" t="s">
        <v>112</v>
      </c>
      <c r="O598" s="60">
        <v>39241</v>
      </c>
      <c r="P598" s="9">
        <v>5</v>
      </c>
      <c r="Q598" s="9">
        <v>13</v>
      </c>
      <c r="R598" s="9">
        <v>0</v>
      </c>
      <c r="S598" s="9">
        <v>50</v>
      </c>
      <c r="T598" s="9"/>
      <c r="U598" s="9">
        <v>17724</v>
      </c>
      <c r="V598" s="9"/>
      <c r="W598" s="44"/>
      <c r="X598" s="9">
        <v>22000</v>
      </c>
      <c r="Y598" s="40">
        <f t="shared" si="10"/>
        <v>20900</v>
      </c>
      <c r="Z598" s="40">
        <v>1100</v>
      </c>
      <c r="AA598" s="9" t="s">
        <v>127</v>
      </c>
      <c r="AB598" s="9" t="s">
        <v>114</v>
      </c>
      <c r="AC598" s="9" t="s">
        <v>115</v>
      </c>
      <c r="AD598" s="3" t="s">
        <v>116</v>
      </c>
      <c r="AE598" s="9" t="s">
        <v>128</v>
      </c>
      <c r="AF598" s="3" t="s">
        <v>2008</v>
      </c>
      <c r="AG598" s="3" t="s">
        <v>2760</v>
      </c>
      <c r="AH598" s="4"/>
      <c r="AI598" s="9"/>
      <c r="AJ598" s="34">
        <v>44511</v>
      </c>
      <c r="AK598" s="3"/>
    </row>
    <row r="599" spans="1:37" s="15" customFormat="1" ht="24">
      <c r="A599" s="3">
        <v>597</v>
      </c>
      <c r="B599" s="1" t="s">
        <v>2768</v>
      </c>
      <c r="C599" s="2" t="s">
        <v>1760</v>
      </c>
      <c r="D599" s="5" t="s">
        <v>2769</v>
      </c>
      <c r="E599" s="3" t="s">
        <v>4</v>
      </c>
      <c r="F599" s="10" t="s">
        <v>1761</v>
      </c>
      <c r="G599" s="2" t="s">
        <v>1742</v>
      </c>
      <c r="H599" s="9" t="s">
        <v>110</v>
      </c>
      <c r="I599" s="9" t="s">
        <v>99</v>
      </c>
      <c r="J599" s="9" t="s">
        <v>109</v>
      </c>
      <c r="K599" s="9" t="s">
        <v>130</v>
      </c>
      <c r="L599" s="9" t="s">
        <v>108</v>
      </c>
      <c r="M599" s="9" t="s">
        <v>2379</v>
      </c>
      <c r="N599" s="9" t="s">
        <v>112</v>
      </c>
      <c r="O599" s="60">
        <v>38353</v>
      </c>
      <c r="P599" s="9">
        <v>5</v>
      </c>
      <c r="Q599" s="9">
        <v>15</v>
      </c>
      <c r="R599" s="9">
        <v>0</v>
      </c>
      <c r="S599" s="9">
        <v>50</v>
      </c>
      <c r="T599" s="9"/>
      <c r="U599" s="9">
        <v>3112</v>
      </c>
      <c r="V599" s="9"/>
      <c r="W599" s="44"/>
      <c r="X599" s="9">
        <v>73000</v>
      </c>
      <c r="Y599" s="40">
        <f t="shared" si="10"/>
        <v>69350</v>
      </c>
      <c r="Z599" s="40">
        <v>3650</v>
      </c>
      <c r="AA599" s="9" t="s">
        <v>127</v>
      </c>
      <c r="AB599" s="9" t="s">
        <v>114</v>
      </c>
      <c r="AC599" s="9" t="s">
        <v>115</v>
      </c>
      <c r="AD599" s="3" t="s">
        <v>116</v>
      </c>
      <c r="AE599" s="9" t="s">
        <v>128</v>
      </c>
      <c r="AF599" s="3" t="s">
        <v>2008</v>
      </c>
      <c r="AG599" s="3" t="s">
        <v>2760</v>
      </c>
      <c r="AH599" s="4"/>
      <c r="AI599" s="9"/>
      <c r="AJ599" s="34">
        <v>44554</v>
      </c>
      <c r="AK599" s="3"/>
    </row>
    <row r="600" spans="1:37" s="15" customFormat="1" ht="12">
      <c r="A600" s="3">
        <v>598</v>
      </c>
      <c r="B600" s="1" t="s">
        <v>1762</v>
      </c>
      <c r="C600" s="2" t="s">
        <v>1763</v>
      </c>
      <c r="D600" s="2" t="s">
        <v>2770</v>
      </c>
      <c r="E600" s="3" t="s">
        <v>4</v>
      </c>
      <c r="F600" s="10" t="s">
        <v>1764</v>
      </c>
      <c r="G600" s="2" t="s">
        <v>1742</v>
      </c>
      <c r="H600" s="9" t="s">
        <v>110</v>
      </c>
      <c r="I600" s="9" t="s">
        <v>99</v>
      </c>
      <c r="J600" s="9" t="s">
        <v>109</v>
      </c>
      <c r="K600" s="9" t="s">
        <v>130</v>
      </c>
      <c r="L600" s="9" t="s">
        <v>108</v>
      </c>
      <c r="M600" s="9" t="s">
        <v>2379</v>
      </c>
      <c r="N600" s="9" t="s">
        <v>112</v>
      </c>
      <c r="O600" s="60">
        <v>39241</v>
      </c>
      <c r="P600" s="9">
        <v>5</v>
      </c>
      <c r="Q600" s="9">
        <v>13</v>
      </c>
      <c r="R600" s="9">
        <v>0</v>
      </c>
      <c r="S600" s="9">
        <v>50</v>
      </c>
      <c r="T600" s="9"/>
      <c r="U600" s="9" t="s">
        <v>130</v>
      </c>
      <c r="V600" s="9"/>
      <c r="W600" s="44"/>
      <c r="X600" s="9">
        <v>26000</v>
      </c>
      <c r="Y600" s="40">
        <f t="shared" si="10"/>
        <v>24700</v>
      </c>
      <c r="Z600" s="40">
        <v>1300</v>
      </c>
      <c r="AA600" s="9" t="s">
        <v>127</v>
      </c>
      <c r="AB600" s="9" t="s">
        <v>114</v>
      </c>
      <c r="AC600" s="9" t="s">
        <v>115</v>
      </c>
      <c r="AD600" s="3" t="s">
        <v>116</v>
      </c>
      <c r="AE600" s="9" t="s">
        <v>128</v>
      </c>
      <c r="AF600" s="3" t="s">
        <v>2008</v>
      </c>
      <c r="AG600" s="3" t="s">
        <v>2760</v>
      </c>
      <c r="AH600" s="4"/>
      <c r="AI600" s="9"/>
      <c r="AJ600" s="34">
        <v>44516</v>
      </c>
      <c r="AK600" s="3">
        <f>630/1000</f>
        <v>0.63</v>
      </c>
    </row>
    <row r="601" spans="1:37" s="15" customFormat="1" ht="12">
      <c r="A601" s="3">
        <v>599</v>
      </c>
      <c r="B601" s="1" t="s">
        <v>1765</v>
      </c>
      <c r="C601" s="2" t="s">
        <v>1766</v>
      </c>
      <c r="D601" s="2" t="s">
        <v>2771</v>
      </c>
      <c r="E601" s="3" t="s">
        <v>4</v>
      </c>
      <c r="F601" s="10" t="s">
        <v>1767</v>
      </c>
      <c r="G601" s="2" t="s">
        <v>1742</v>
      </c>
      <c r="H601" s="9" t="s">
        <v>110</v>
      </c>
      <c r="I601" s="9" t="s">
        <v>99</v>
      </c>
      <c r="J601" s="9" t="s">
        <v>109</v>
      </c>
      <c r="K601" s="9" t="s">
        <v>130</v>
      </c>
      <c r="L601" s="9" t="s">
        <v>108</v>
      </c>
      <c r="M601" s="9" t="s">
        <v>2379</v>
      </c>
      <c r="N601" s="9" t="s">
        <v>112</v>
      </c>
      <c r="O601" s="60">
        <v>40661</v>
      </c>
      <c r="P601" s="9">
        <v>5</v>
      </c>
      <c r="Q601" s="9">
        <v>9</v>
      </c>
      <c r="R601" s="9">
        <v>0</v>
      </c>
      <c r="S601" s="9">
        <v>50</v>
      </c>
      <c r="T601" s="9"/>
      <c r="U601" s="9">
        <v>6092</v>
      </c>
      <c r="V601" s="9"/>
      <c r="W601" s="44"/>
      <c r="X601" s="9">
        <v>13800</v>
      </c>
      <c r="Y601" s="40">
        <f t="shared" si="10"/>
        <v>13110</v>
      </c>
      <c r="Z601" s="40">
        <v>690</v>
      </c>
      <c r="AA601" s="9" t="s">
        <v>127</v>
      </c>
      <c r="AB601" s="9" t="s">
        <v>114</v>
      </c>
      <c r="AC601" s="9" t="s">
        <v>119</v>
      </c>
      <c r="AD601" s="3" t="s">
        <v>116</v>
      </c>
      <c r="AE601" s="9" t="s">
        <v>128</v>
      </c>
      <c r="AF601" s="3" t="s">
        <v>2008</v>
      </c>
      <c r="AG601" s="3" t="s">
        <v>2760</v>
      </c>
      <c r="AH601" s="4"/>
      <c r="AI601" s="9"/>
      <c r="AJ601" s="34">
        <v>44510</v>
      </c>
      <c r="AK601" s="3"/>
    </row>
    <row r="602" spans="1:37" s="15" customFormat="1" ht="12">
      <c r="A602" s="3">
        <v>600</v>
      </c>
      <c r="B602" s="1" t="s">
        <v>1768</v>
      </c>
      <c r="C602" s="2" t="s">
        <v>1769</v>
      </c>
      <c r="D602" s="2">
        <v>391990038</v>
      </c>
      <c r="E602" s="3" t="s">
        <v>4</v>
      </c>
      <c r="F602" s="10" t="s">
        <v>1770</v>
      </c>
      <c r="G602" s="2" t="s">
        <v>1742</v>
      </c>
      <c r="H602" s="9" t="s">
        <v>110</v>
      </c>
      <c r="I602" s="9" t="s">
        <v>99</v>
      </c>
      <c r="J602" s="9" t="s">
        <v>109</v>
      </c>
      <c r="K602" s="9" t="s">
        <v>130</v>
      </c>
      <c r="L602" s="9" t="s">
        <v>108</v>
      </c>
      <c r="M602" s="9" t="s">
        <v>2379</v>
      </c>
      <c r="N602" s="9" t="s">
        <v>112</v>
      </c>
      <c r="O602" s="60">
        <v>39241</v>
      </c>
      <c r="P602" s="9">
        <v>5</v>
      </c>
      <c r="Q602" s="9">
        <v>13</v>
      </c>
      <c r="R602" s="9">
        <v>0</v>
      </c>
      <c r="S602" s="9">
        <v>50</v>
      </c>
      <c r="T602" s="9"/>
      <c r="U602" s="9">
        <v>5084</v>
      </c>
      <c r="V602" s="9"/>
      <c r="W602" s="44"/>
      <c r="X602" s="9">
        <v>34500</v>
      </c>
      <c r="Y602" s="40">
        <f t="shared" si="10"/>
        <v>32775</v>
      </c>
      <c r="Z602" s="40">
        <v>1725</v>
      </c>
      <c r="AA602" s="9" t="s">
        <v>127</v>
      </c>
      <c r="AB602" s="9" t="s">
        <v>114</v>
      </c>
      <c r="AC602" s="9" t="s">
        <v>115</v>
      </c>
      <c r="AD602" s="3" t="s">
        <v>116</v>
      </c>
      <c r="AE602" s="9" t="s">
        <v>128</v>
      </c>
      <c r="AF602" s="3" t="s">
        <v>2008</v>
      </c>
      <c r="AG602" s="3" t="s">
        <v>2760</v>
      </c>
      <c r="AH602" s="4"/>
      <c r="AI602" s="9"/>
      <c r="AJ602" s="34">
        <v>44517</v>
      </c>
      <c r="AK602" s="3"/>
    </row>
    <row r="603" spans="1:37" s="15" customFormat="1" ht="12">
      <c r="A603" s="3">
        <v>601</v>
      </c>
      <c r="B603" s="1" t="s">
        <v>1771</v>
      </c>
      <c r="C603" s="2" t="s">
        <v>1772</v>
      </c>
      <c r="D603" s="2" t="s">
        <v>2772</v>
      </c>
      <c r="E603" s="3" t="s">
        <v>4</v>
      </c>
      <c r="F603" s="10" t="s">
        <v>1773</v>
      </c>
      <c r="G603" s="2" t="s">
        <v>1742</v>
      </c>
      <c r="H603" s="9" t="s">
        <v>110</v>
      </c>
      <c r="I603" s="9" t="s">
        <v>99</v>
      </c>
      <c r="J603" s="9" t="s">
        <v>109</v>
      </c>
      <c r="K603" s="9" t="s">
        <v>130</v>
      </c>
      <c r="L603" s="9" t="s">
        <v>108</v>
      </c>
      <c r="M603" s="9" t="s">
        <v>2379</v>
      </c>
      <c r="N603" s="9" t="s">
        <v>112</v>
      </c>
      <c r="O603" s="60">
        <v>39241</v>
      </c>
      <c r="P603" s="9">
        <v>5</v>
      </c>
      <c r="Q603" s="9">
        <v>13</v>
      </c>
      <c r="R603" s="9">
        <v>0</v>
      </c>
      <c r="S603" s="9">
        <v>50</v>
      </c>
      <c r="T603" s="9"/>
      <c r="U603" s="9">
        <v>13824</v>
      </c>
      <c r="V603" s="9"/>
      <c r="W603" s="44"/>
      <c r="X603" s="9">
        <v>17000</v>
      </c>
      <c r="Y603" s="40">
        <f t="shared" si="10"/>
        <v>16150</v>
      </c>
      <c r="Z603" s="40">
        <v>850</v>
      </c>
      <c r="AA603" s="9" t="s">
        <v>127</v>
      </c>
      <c r="AB603" s="9" t="s">
        <v>114</v>
      </c>
      <c r="AC603" s="9" t="s">
        <v>115</v>
      </c>
      <c r="AD603" s="3" t="s">
        <v>116</v>
      </c>
      <c r="AE603" s="9" t="s">
        <v>128</v>
      </c>
      <c r="AF603" s="3" t="s">
        <v>2008</v>
      </c>
      <c r="AG603" s="3" t="s">
        <v>2760</v>
      </c>
      <c r="AH603" s="4"/>
      <c r="AI603" s="9"/>
      <c r="AJ603" s="34">
        <v>44511</v>
      </c>
      <c r="AK603" s="3"/>
    </row>
    <row r="604" spans="1:37" s="15" customFormat="1" ht="12">
      <c r="A604" s="3">
        <v>602</v>
      </c>
      <c r="B604" s="1" t="s">
        <v>2773</v>
      </c>
      <c r="C604" s="2" t="s">
        <v>1774</v>
      </c>
      <c r="D604" s="2">
        <v>109990257</v>
      </c>
      <c r="E604" s="3" t="s">
        <v>4</v>
      </c>
      <c r="F604" s="10" t="s">
        <v>1775</v>
      </c>
      <c r="G604" s="2" t="s">
        <v>1742</v>
      </c>
      <c r="H604" s="9" t="s">
        <v>110</v>
      </c>
      <c r="I604" s="9" t="s">
        <v>99</v>
      </c>
      <c r="J604" s="9" t="s">
        <v>109</v>
      </c>
      <c r="K604" s="9" t="s">
        <v>130</v>
      </c>
      <c r="L604" s="9" t="s">
        <v>108</v>
      </c>
      <c r="M604" s="9" t="s">
        <v>2379</v>
      </c>
      <c r="N604" s="9" t="s">
        <v>112</v>
      </c>
      <c r="O604" s="60">
        <v>39241</v>
      </c>
      <c r="P604" s="9">
        <v>5</v>
      </c>
      <c r="Q604" s="9">
        <v>13</v>
      </c>
      <c r="R604" s="9">
        <v>0</v>
      </c>
      <c r="S604" s="9">
        <v>50</v>
      </c>
      <c r="T604" s="9"/>
      <c r="U604" s="9">
        <v>23468</v>
      </c>
      <c r="V604" s="9"/>
      <c r="W604" s="44"/>
      <c r="X604" s="9">
        <v>12000</v>
      </c>
      <c r="Y604" s="40">
        <f t="shared" si="10"/>
        <v>11400</v>
      </c>
      <c r="Z604" s="40">
        <v>600</v>
      </c>
      <c r="AA604" s="9" t="s">
        <v>127</v>
      </c>
      <c r="AB604" s="9" t="s">
        <v>114</v>
      </c>
      <c r="AC604" s="9" t="s">
        <v>115</v>
      </c>
      <c r="AD604" s="3" t="s">
        <v>116</v>
      </c>
      <c r="AE604" s="9" t="s">
        <v>128</v>
      </c>
      <c r="AF604" s="3" t="s">
        <v>2008</v>
      </c>
      <c r="AG604" s="3" t="s">
        <v>2760</v>
      </c>
      <c r="AH604" s="4"/>
      <c r="AI604" s="9"/>
      <c r="AJ604" s="34">
        <v>44518</v>
      </c>
      <c r="AK604" s="3"/>
    </row>
    <row r="605" spans="1:37" s="15" customFormat="1" ht="12">
      <c r="A605" s="3">
        <v>603</v>
      </c>
      <c r="B605" s="1" t="s">
        <v>1776</v>
      </c>
      <c r="C605" s="2" t="s">
        <v>1777</v>
      </c>
      <c r="D605" s="2" t="s">
        <v>2774</v>
      </c>
      <c r="E605" s="3" t="s">
        <v>4</v>
      </c>
      <c r="F605" s="10" t="s">
        <v>1778</v>
      </c>
      <c r="G605" s="2" t="s">
        <v>1742</v>
      </c>
      <c r="H605" s="9" t="s">
        <v>110</v>
      </c>
      <c r="I605" s="9" t="s">
        <v>99</v>
      </c>
      <c r="J605" s="9" t="s">
        <v>109</v>
      </c>
      <c r="K605" s="9" t="s">
        <v>130</v>
      </c>
      <c r="L605" s="9" t="s">
        <v>108</v>
      </c>
      <c r="M605" s="9" t="s">
        <v>2379</v>
      </c>
      <c r="N605" s="9" t="s">
        <v>112</v>
      </c>
      <c r="O605" s="60">
        <v>39241</v>
      </c>
      <c r="P605" s="9">
        <v>5</v>
      </c>
      <c r="Q605" s="9">
        <v>13</v>
      </c>
      <c r="R605" s="9">
        <v>0</v>
      </c>
      <c r="S605" s="9">
        <v>50</v>
      </c>
      <c r="T605" s="9"/>
      <c r="U605" s="9">
        <v>46932</v>
      </c>
      <c r="V605" s="9"/>
      <c r="W605" s="44"/>
      <c r="X605" s="9">
        <v>9000</v>
      </c>
      <c r="Y605" s="40">
        <f t="shared" si="10"/>
        <v>8550</v>
      </c>
      <c r="Z605" s="40">
        <v>450</v>
      </c>
      <c r="AA605" s="9" t="s">
        <v>127</v>
      </c>
      <c r="AB605" s="9" t="s">
        <v>114</v>
      </c>
      <c r="AC605" s="9" t="s">
        <v>115</v>
      </c>
      <c r="AD605" s="3" t="s">
        <v>116</v>
      </c>
      <c r="AE605" s="9" t="s">
        <v>128</v>
      </c>
      <c r="AF605" s="3" t="s">
        <v>2008</v>
      </c>
      <c r="AG605" s="3" t="s">
        <v>2760</v>
      </c>
      <c r="AH605" s="4"/>
      <c r="AI605" s="9"/>
      <c r="AJ605" s="34">
        <v>44512</v>
      </c>
      <c r="AK605" s="3"/>
    </row>
    <row r="606" spans="1:37" s="15" customFormat="1" ht="12">
      <c r="A606" s="3">
        <v>604</v>
      </c>
      <c r="B606" s="1" t="s">
        <v>1779</v>
      </c>
      <c r="C606" s="2" t="s">
        <v>1780</v>
      </c>
      <c r="D606" s="2" t="s">
        <v>2775</v>
      </c>
      <c r="E606" s="3" t="s">
        <v>4</v>
      </c>
      <c r="F606" s="10" t="s">
        <v>1781</v>
      </c>
      <c r="G606" s="2" t="s">
        <v>1742</v>
      </c>
      <c r="H606" s="9" t="s">
        <v>110</v>
      </c>
      <c r="I606" s="9" t="s">
        <v>99</v>
      </c>
      <c r="J606" s="9" t="s">
        <v>109</v>
      </c>
      <c r="K606" s="9" t="s">
        <v>130</v>
      </c>
      <c r="L606" s="9" t="s">
        <v>108</v>
      </c>
      <c r="M606" s="9" t="s">
        <v>2379</v>
      </c>
      <c r="N606" s="9" t="s">
        <v>112</v>
      </c>
      <c r="O606" s="60">
        <v>41076</v>
      </c>
      <c r="P606" s="9">
        <v>5</v>
      </c>
      <c r="Q606" s="9">
        <v>8</v>
      </c>
      <c r="R606" s="9">
        <v>0</v>
      </c>
      <c r="S606" s="9">
        <v>50</v>
      </c>
      <c r="T606" s="9"/>
      <c r="U606" s="9">
        <v>42240</v>
      </c>
      <c r="V606" s="9"/>
      <c r="W606" s="44"/>
      <c r="X606" s="9">
        <v>10150</v>
      </c>
      <c r="Y606" s="40">
        <f t="shared" si="10"/>
        <v>9642.5</v>
      </c>
      <c r="Z606" s="40">
        <v>507.5</v>
      </c>
      <c r="AA606" s="9" t="s">
        <v>127</v>
      </c>
      <c r="AB606" s="9" t="s">
        <v>114</v>
      </c>
      <c r="AC606" s="9" t="s">
        <v>115</v>
      </c>
      <c r="AD606" s="3" t="s">
        <v>116</v>
      </c>
      <c r="AE606" s="9" t="s">
        <v>128</v>
      </c>
      <c r="AF606" s="3" t="s">
        <v>2008</v>
      </c>
      <c r="AG606" s="3" t="s">
        <v>2760</v>
      </c>
      <c r="AH606" s="4"/>
      <c r="AI606" s="9"/>
      <c r="AJ606" s="34">
        <v>44513</v>
      </c>
      <c r="AK606" s="3"/>
    </row>
    <row r="607" spans="1:37" s="15" customFormat="1" ht="12">
      <c r="A607" s="3">
        <v>605</v>
      </c>
      <c r="B607" s="1" t="s">
        <v>2776</v>
      </c>
      <c r="C607" s="2" t="s">
        <v>1782</v>
      </c>
      <c r="D607" s="2" t="s">
        <v>2777</v>
      </c>
      <c r="E607" s="3" t="s">
        <v>4</v>
      </c>
      <c r="F607" s="10" t="s">
        <v>1783</v>
      </c>
      <c r="G607" s="2" t="s">
        <v>1742</v>
      </c>
      <c r="H607" s="9" t="s">
        <v>110</v>
      </c>
      <c r="I607" s="9" t="s">
        <v>99</v>
      </c>
      <c r="J607" s="9" t="s">
        <v>109</v>
      </c>
      <c r="K607" s="9" t="s">
        <v>130</v>
      </c>
      <c r="L607" s="9" t="s">
        <v>108</v>
      </c>
      <c r="M607" s="9" t="s">
        <v>2379</v>
      </c>
      <c r="N607" s="9" t="s">
        <v>112</v>
      </c>
      <c r="O607" s="60">
        <v>39241</v>
      </c>
      <c r="P607" s="9">
        <v>5</v>
      </c>
      <c r="Q607" s="9">
        <v>13</v>
      </c>
      <c r="R607" s="9">
        <v>0</v>
      </c>
      <c r="S607" s="9">
        <v>50</v>
      </c>
      <c r="T607" s="9"/>
      <c r="U607" s="9" t="s">
        <v>130</v>
      </c>
      <c r="V607" s="9"/>
      <c r="W607" s="44"/>
      <c r="X607" s="9">
        <v>10000</v>
      </c>
      <c r="Y607" s="40">
        <f t="shared" si="10"/>
        <v>9500</v>
      </c>
      <c r="Z607" s="40">
        <v>500</v>
      </c>
      <c r="AA607" s="9" t="s">
        <v>127</v>
      </c>
      <c r="AB607" s="9" t="s">
        <v>114</v>
      </c>
      <c r="AC607" s="9" t="s">
        <v>115</v>
      </c>
      <c r="AD607" s="3" t="s">
        <v>116</v>
      </c>
      <c r="AE607" s="9" t="s">
        <v>128</v>
      </c>
      <c r="AF607" s="3" t="s">
        <v>2008</v>
      </c>
      <c r="AG607" s="3" t="s">
        <v>2760</v>
      </c>
      <c r="AH607" s="4"/>
      <c r="AI607" s="9"/>
      <c r="AJ607" s="34">
        <v>44518</v>
      </c>
      <c r="AK607" s="3"/>
    </row>
    <row r="608" spans="1:37" s="15" customFormat="1" ht="48">
      <c r="A608" s="3">
        <v>606</v>
      </c>
      <c r="B608" s="1" t="s">
        <v>1784</v>
      </c>
      <c r="C608" s="2" t="s">
        <v>1785</v>
      </c>
      <c r="D608" s="5" t="s">
        <v>2778</v>
      </c>
      <c r="E608" s="3" t="s">
        <v>4</v>
      </c>
      <c r="F608" s="10" t="s">
        <v>1786</v>
      </c>
      <c r="G608" s="2" t="s">
        <v>1742</v>
      </c>
      <c r="H608" s="9" t="s">
        <v>110</v>
      </c>
      <c r="I608" s="9" t="s">
        <v>99</v>
      </c>
      <c r="J608" s="9" t="s">
        <v>109</v>
      </c>
      <c r="K608" s="9" t="s">
        <v>130</v>
      </c>
      <c r="L608" s="9" t="s">
        <v>108</v>
      </c>
      <c r="M608" s="9" t="s">
        <v>2379</v>
      </c>
      <c r="N608" s="9" t="s">
        <v>112</v>
      </c>
      <c r="O608" s="60">
        <v>39241</v>
      </c>
      <c r="P608" s="9">
        <v>5</v>
      </c>
      <c r="Q608" s="9">
        <v>13</v>
      </c>
      <c r="R608" s="9">
        <v>0</v>
      </c>
      <c r="S608" s="9">
        <v>50</v>
      </c>
      <c r="T608" s="9"/>
      <c r="U608" s="9">
        <v>14400</v>
      </c>
      <c r="V608" s="9"/>
      <c r="W608" s="44"/>
      <c r="X608" s="9">
        <v>13000</v>
      </c>
      <c r="Y608" s="40">
        <f t="shared" si="10"/>
        <v>12350</v>
      </c>
      <c r="Z608" s="40">
        <v>650</v>
      </c>
      <c r="AA608" s="9" t="s">
        <v>127</v>
      </c>
      <c r="AB608" s="9" t="s">
        <v>114</v>
      </c>
      <c r="AC608" s="9" t="s">
        <v>115</v>
      </c>
      <c r="AD608" s="3" t="s">
        <v>116</v>
      </c>
      <c r="AE608" s="9" t="s">
        <v>128</v>
      </c>
      <c r="AF608" s="3" t="s">
        <v>2008</v>
      </c>
      <c r="AG608" s="3" t="s">
        <v>2760</v>
      </c>
      <c r="AH608" s="4"/>
      <c r="AI608" s="9"/>
      <c r="AJ608" s="34">
        <v>44510</v>
      </c>
      <c r="AK608" s="3"/>
    </row>
    <row r="609" spans="1:37" s="15" customFormat="1" ht="12">
      <c r="A609" s="3">
        <v>607</v>
      </c>
      <c r="B609" s="1" t="s">
        <v>1787</v>
      </c>
      <c r="C609" s="2" t="s">
        <v>1788</v>
      </c>
      <c r="D609" s="2">
        <v>109990264</v>
      </c>
      <c r="E609" s="3" t="s">
        <v>4</v>
      </c>
      <c r="F609" s="10" t="s">
        <v>1789</v>
      </c>
      <c r="G609" s="2" t="s">
        <v>1742</v>
      </c>
      <c r="H609" s="9" t="s">
        <v>110</v>
      </c>
      <c r="I609" s="9" t="s">
        <v>99</v>
      </c>
      <c r="J609" s="9" t="s">
        <v>109</v>
      </c>
      <c r="K609" s="9" t="s">
        <v>130</v>
      </c>
      <c r="L609" s="9" t="s">
        <v>108</v>
      </c>
      <c r="M609" s="9" t="s">
        <v>2379</v>
      </c>
      <c r="N609" s="9" t="s">
        <v>112</v>
      </c>
      <c r="O609" s="60">
        <v>39241</v>
      </c>
      <c r="P609" s="9">
        <v>5</v>
      </c>
      <c r="Q609" s="9">
        <v>13</v>
      </c>
      <c r="R609" s="9">
        <v>0</v>
      </c>
      <c r="S609" s="9">
        <v>50</v>
      </c>
      <c r="T609" s="9"/>
      <c r="U609" s="9">
        <v>3928</v>
      </c>
      <c r="V609" s="9"/>
      <c r="W609" s="44"/>
      <c r="X609" s="9">
        <v>50000</v>
      </c>
      <c r="Y609" s="40">
        <f t="shared" si="10"/>
        <v>47500</v>
      </c>
      <c r="Z609" s="40">
        <v>2500</v>
      </c>
      <c r="AA609" s="9" t="s">
        <v>127</v>
      </c>
      <c r="AB609" s="9" t="s">
        <v>114</v>
      </c>
      <c r="AC609" s="9" t="s">
        <v>115</v>
      </c>
      <c r="AD609" s="3" t="s">
        <v>116</v>
      </c>
      <c r="AE609" s="9" t="s">
        <v>128</v>
      </c>
      <c r="AF609" s="3" t="s">
        <v>2008</v>
      </c>
      <c r="AG609" s="3" t="s">
        <v>2760</v>
      </c>
      <c r="AH609" s="4"/>
      <c r="AI609" s="9"/>
      <c r="AJ609" s="34">
        <v>44517</v>
      </c>
      <c r="AK609" s="3"/>
    </row>
    <row r="610" spans="1:37" s="15" customFormat="1" ht="12">
      <c r="A610" s="3">
        <v>608</v>
      </c>
      <c r="B610" s="1" t="s">
        <v>1790</v>
      </c>
      <c r="C610" s="2" t="s">
        <v>1791</v>
      </c>
      <c r="D610" s="2" t="s">
        <v>2779</v>
      </c>
      <c r="E610" s="3" t="s">
        <v>4</v>
      </c>
      <c r="F610" s="10" t="s">
        <v>1792</v>
      </c>
      <c r="G610" s="2" t="s">
        <v>1742</v>
      </c>
      <c r="H610" s="9" t="s">
        <v>110</v>
      </c>
      <c r="I610" s="9" t="s">
        <v>99</v>
      </c>
      <c r="J610" s="9" t="s">
        <v>109</v>
      </c>
      <c r="K610" s="9" t="s">
        <v>130</v>
      </c>
      <c r="L610" s="9" t="s">
        <v>108</v>
      </c>
      <c r="M610" s="9" t="s">
        <v>2379</v>
      </c>
      <c r="N610" s="9" t="s">
        <v>112</v>
      </c>
      <c r="O610" s="60">
        <v>38030</v>
      </c>
      <c r="P610" s="9">
        <v>5</v>
      </c>
      <c r="Q610" s="9">
        <v>16</v>
      </c>
      <c r="R610" s="9">
        <v>0</v>
      </c>
      <c r="S610" s="9">
        <v>50</v>
      </c>
      <c r="T610" s="9"/>
      <c r="U610" s="9">
        <v>10632</v>
      </c>
      <c r="V610" s="9"/>
      <c r="W610" s="44"/>
      <c r="X610" s="9">
        <v>30000</v>
      </c>
      <c r="Y610" s="40">
        <f t="shared" si="10"/>
        <v>28500</v>
      </c>
      <c r="Z610" s="40">
        <v>1500</v>
      </c>
      <c r="AA610" s="9" t="s">
        <v>127</v>
      </c>
      <c r="AB610" s="9" t="s">
        <v>114</v>
      </c>
      <c r="AC610" s="9" t="s">
        <v>115</v>
      </c>
      <c r="AD610" s="3" t="s">
        <v>116</v>
      </c>
      <c r="AE610" s="9" t="s">
        <v>128</v>
      </c>
      <c r="AF610" s="3" t="s">
        <v>2008</v>
      </c>
      <c r="AG610" s="3" t="s">
        <v>2760</v>
      </c>
      <c r="AH610" s="4"/>
      <c r="AI610" s="9"/>
      <c r="AJ610" s="34">
        <v>44517</v>
      </c>
      <c r="AK610" s="3"/>
    </row>
    <row r="611" spans="1:37" s="15" customFormat="1" ht="12">
      <c r="A611" s="3">
        <v>609</v>
      </c>
      <c r="B611" s="1" t="s">
        <v>1793</v>
      </c>
      <c r="C611" s="2" t="s">
        <v>2780</v>
      </c>
      <c r="D611" s="2" t="s">
        <v>2781</v>
      </c>
      <c r="E611" s="3" t="s">
        <v>4</v>
      </c>
      <c r="F611" s="10" t="s">
        <v>1794</v>
      </c>
      <c r="G611" s="2" t="s">
        <v>2782</v>
      </c>
      <c r="H611" s="9" t="s">
        <v>110</v>
      </c>
      <c r="I611" s="9" t="s">
        <v>99</v>
      </c>
      <c r="J611" s="9" t="s">
        <v>109</v>
      </c>
      <c r="K611" s="9" t="s">
        <v>130</v>
      </c>
      <c r="L611" s="9" t="s">
        <v>108</v>
      </c>
      <c r="M611" s="9" t="s">
        <v>2379</v>
      </c>
      <c r="N611" s="9" t="s">
        <v>112</v>
      </c>
      <c r="O611" s="60">
        <v>39632</v>
      </c>
      <c r="P611" s="9">
        <v>5</v>
      </c>
      <c r="Q611" s="9">
        <v>12</v>
      </c>
      <c r="R611" s="9">
        <v>0</v>
      </c>
      <c r="S611" s="9">
        <v>50</v>
      </c>
      <c r="T611" s="9"/>
      <c r="U611" s="9">
        <v>2560</v>
      </c>
      <c r="V611" s="9"/>
      <c r="W611" s="86"/>
      <c r="X611" s="9">
        <v>302100</v>
      </c>
      <c r="Y611" s="40">
        <f t="shared" si="10"/>
        <v>286995</v>
      </c>
      <c r="Z611" s="40">
        <v>15105</v>
      </c>
      <c r="AA611" s="9" t="s">
        <v>127</v>
      </c>
      <c r="AB611" s="9" t="s">
        <v>114</v>
      </c>
      <c r="AC611" s="9" t="s">
        <v>119</v>
      </c>
      <c r="AD611" s="3" t="s">
        <v>116</v>
      </c>
      <c r="AE611" s="9" t="s">
        <v>128</v>
      </c>
      <c r="AF611" s="3" t="s">
        <v>2008</v>
      </c>
      <c r="AG611" s="3" t="s">
        <v>2760</v>
      </c>
      <c r="AH611" s="4"/>
      <c r="AI611" s="9"/>
      <c r="AJ611" s="34">
        <v>44516</v>
      </c>
      <c r="AK611" s="3"/>
    </row>
    <row r="612" spans="1:37" s="15" customFormat="1" ht="12">
      <c r="A612" s="3">
        <v>610</v>
      </c>
      <c r="B612" s="1" t="s">
        <v>2783</v>
      </c>
      <c r="C612" s="2" t="s">
        <v>1795</v>
      </c>
      <c r="D612" s="2" t="s">
        <v>2784</v>
      </c>
      <c r="E612" s="3" t="s">
        <v>4</v>
      </c>
      <c r="F612" s="10" t="s">
        <v>1796</v>
      </c>
      <c r="G612" s="2" t="s">
        <v>1742</v>
      </c>
      <c r="H612" s="9" t="s">
        <v>110</v>
      </c>
      <c r="I612" s="9" t="s">
        <v>99</v>
      </c>
      <c r="J612" s="9" t="s">
        <v>109</v>
      </c>
      <c r="K612" s="9" t="s">
        <v>130</v>
      </c>
      <c r="L612" s="9" t="s">
        <v>108</v>
      </c>
      <c r="M612" s="9" t="s">
        <v>2379</v>
      </c>
      <c r="N612" s="9" t="s">
        <v>112</v>
      </c>
      <c r="O612" s="60">
        <v>39241</v>
      </c>
      <c r="P612" s="9">
        <v>5</v>
      </c>
      <c r="Q612" s="9">
        <v>13</v>
      </c>
      <c r="R612" s="9">
        <v>0</v>
      </c>
      <c r="S612" s="9">
        <v>50</v>
      </c>
      <c r="T612" s="9"/>
      <c r="U612" s="9">
        <v>50688</v>
      </c>
      <c r="V612" s="9"/>
      <c r="W612" s="86"/>
      <c r="X612" s="9">
        <v>9114</v>
      </c>
      <c r="Y612" s="40">
        <f t="shared" si="10"/>
        <v>8658.2999999999993</v>
      </c>
      <c r="Z612" s="40">
        <v>455.7</v>
      </c>
      <c r="AA612" s="9" t="s">
        <v>127</v>
      </c>
      <c r="AB612" s="9" t="s">
        <v>114</v>
      </c>
      <c r="AC612" s="9" t="s">
        <v>115</v>
      </c>
      <c r="AD612" s="3" t="s">
        <v>116</v>
      </c>
      <c r="AE612" s="9" t="s">
        <v>128</v>
      </c>
      <c r="AF612" s="3" t="s">
        <v>2008</v>
      </c>
      <c r="AG612" s="3" t="s">
        <v>2760</v>
      </c>
      <c r="AH612" s="9"/>
      <c r="AI612" s="9"/>
      <c r="AJ612" s="34">
        <v>44518</v>
      </c>
      <c r="AK612" s="3"/>
    </row>
    <row r="613" spans="1:37" s="15" customFormat="1" ht="24">
      <c r="A613" s="3">
        <v>611</v>
      </c>
      <c r="B613" s="1" t="s">
        <v>1797</v>
      </c>
      <c r="C613" s="2" t="s">
        <v>1798</v>
      </c>
      <c r="D613" s="5" t="s">
        <v>2785</v>
      </c>
      <c r="E613" s="3" t="s">
        <v>4</v>
      </c>
      <c r="F613" s="10" t="s">
        <v>1799</v>
      </c>
      <c r="G613" s="2" t="s">
        <v>1742</v>
      </c>
      <c r="H613" s="9" t="s">
        <v>110</v>
      </c>
      <c r="I613" s="9" t="s">
        <v>99</v>
      </c>
      <c r="J613" s="9" t="s">
        <v>109</v>
      </c>
      <c r="K613" s="9" t="s">
        <v>130</v>
      </c>
      <c r="L613" s="9" t="s">
        <v>108</v>
      </c>
      <c r="M613" s="9" t="s">
        <v>2379</v>
      </c>
      <c r="N613" s="9" t="s">
        <v>112</v>
      </c>
      <c r="O613" s="60">
        <v>39241</v>
      </c>
      <c r="P613" s="9">
        <v>5</v>
      </c>
      <c r="Q613" s="9">
        <v>13</v>
      </c>
      <c r="R613" s="9">
        <v>0</v>
      </c>
      <c r="S613" s="9">
        <v>50</v>
      </c>
      <c r="T613" s="9"/>
      <c r="U613" s="9">
        <v>9316</v>
      </c>
      <c r="V613" s="9"/>
      <c r="W613" s="86"/>
      <c r="X613" s="9">
        <v>12800</v>
      </c>
      <c r="Y613" s="40">
        <f t="shared" si="10"/>
        <v>12160</v>
      </c>
      <c r="Z613" s="40">
        <v>640</v>
      </c>
      <c r="AA613" s="9" t="s">
        <v>127</v>
      </c>
      <c r="AB613" s="9" t="s">
        <v>114</v>
      </c>
      <c r="AC613" s="9" t="s">
        <v>115</v>
      </c>
      <c r="AD613" s="3" t="s">
        <v>116</v>
      </c>
      <c r="AE613" s="9" t="s">
        <v>128</v>
      </c>
      <c r="AF613" s="3" t="s">
        <v>2008</v>
      </c>
      <c r="AG613" s="3" t="s">
        <v>2760</v>
      </c>
      <c r="AH613" s="4"/>
      <c r="AI613" s="9"/>
      <c r="AJ613" s="34">
        <v>44516</v>
      </c>
      <c r="AK613" s="3"/>
    </row>
    <row r="614" spans="1:37" s="15" customFormat="1" ht="24">
      <c r="A614" s="3">
        <v>612</v>
      </c>
      <c r="B614" s="1" t="s">
        <v>1800</v>
      </c>
      <c r="C614" s="2" t="s">
        <v>1801</v>
      </c>
      <c r="D614" s="5" t="s">
        <v>2786</v>
      </c>
      <c r="E614" s="3" t="s">
        <v>4</v>
      </c>
      <c r="F614" s="10" t="s">
        <v>1802</v>
      </c>
      <c r="G614" s="2" t="s">
        <v>1742</v>
      </c>
      <c r="H614" s="9" t="s">
        <v>110</v>
      </c>
      <c r="I614" s="9" t="s">
        <v>99</v>
      </c>
      <c r="J614" s="9" t="s">
        <v>109</v>
      </c>
      <c r="K614" s="9" t="s">
        <v>130</v>
      </c>
      <c r="L614" s="9" t="s">
        <v>108</v>
      </c>
      <c r="M614" s="9" t="s">
        <v>2379</v>
      </c>
      <c r="N614" s="9" t="s">
        <v>112</v>
      </c>
      <c r="O614" s="60">
        <v>39566</v>
      </c>
      <c r="P614" s="9">
        <v>5</v>
      </c>
      <c r="Q614" s="9">
        <v>12</v>
      </c>
      <c r="R614" s="9">
        <v>0</v>
      </c>
      <c r="S614" s="9">
        <v>50</v>
      </c>
      <c r="T614" s="9"/>
      <c r="U614" s="9">
        <v>9900</v>
      </c>
      <c r="V614" s="9"/>
      <c r="W614" s="86"/>
      <c r="X614" s="9">
        <v>10000</v>
      </c>
      <c r="Y614" s="40">
        <f t="shared" si="10"/>
        <v>9500</v>
      </c>
      <c r="Z614" s="40">
        <v>500</v>
      </c>
      <c r="AA614" s="9" t="s">
        <v>127</v>
      </c>
      <c r="AB614" s="9" t="s">
        <v>114</v>
      </c>
      <c r="AC614" s="9" t="s">
        <v>119</v>
      </c>
      <c r="AD614" s="3" t="s">
        <v>116</v>
      </c>
      <c r="AE614" s="9" t="s">
        <v>128</v>
      </c>
      <c r="AF614" s="3" t="s">
        <v>2008</v>
      </c>
      <c r="AG614" s="3" t="s">
        <v>2760</v>
      </c>
      <c r="AH614" s="4"/>
      <c r="AI614" s="9"/>
      <c r="AJ614" s="34">
        <v>44512</v>
      </c>
      <c r="AK614" s="3"/>
    </row>
    <row r="615" spans="1:37" s="15" customFormat="1" ht="12">
      <c r="A615" s="3">
        <v>613</v>
      </c>
      <c r="B615" s="1" t="s">
        <v>1803</v>
      </c>
      <c r="C615" s="2" t="s">
        <v>1804</v>
      </c>
      <c r="D615" s="2" t="s">
        <v>2787</v>
      </c>
      <c r="E615" s="3" t="s">
        <v>4</v>
      </c>
      <c r="F615" s="3" t="s">
        <v>1805</v>
      </c>
      <c r="G615" s="2" t="s">
        <v>1742</v>
      </c>
      <c r="H615" s="9" t="s">
        <v>110</v>
      </c>
      <c r="I615" s="9" t="s">
        <v>99</v>
      </c>
      <c r="J615" s="9" t="s">
        <v>109</v>
      </c>
      <c r="K615" s="9" t="s">
        <v>130</v>
      </c>
      <c r="L615" s="9" t="s">
        <v>108</v>
      </c>
      <c r="M615" s="9" t="s">
        <v>2379</v>
      </c>
      <c r="N615" s="9" t="s">
        <v>112</v>
      </c>
      <c r="O615" s="60">
        <v>39241</v>
      </c>
      <c r="P615" s="9">
        <v>5</v>
      </c>
      <c r="Q615" s="9">
        <v>13</v>
      </c>
      <c r="R615" s="9">
        <v>0</v>
      </c>
      <c r="S615" s="9">
        <v>50</v>
      </c>
      <c r="T615" s="9"/>
      <c r="U615" s="9">
        <v>18636</v>
      </c>
      <c r="V615" s="9"/>
      <c r="W615" s="86"/>
      <c r="X615" s="9">
        <v>15100</v>
      </c>
      <c r="Y615" s="40">
        <f t="shared" si="10"/>
        <v>14345</v>
      </c>
      <c r="Z615" s="40">
        <v>755</v>
      </c>
      <c r="AA615" s="9" t="s">
        <v>127</v>
      </c>
      <c r="AB615" s="9" t="s">
        <v>114</v>
      </c>
      <c r="AC615" s="9" t="s">
        <v>115</v>
      </c>
      <c r="AD615" s="3" t="s">
        <v>116</v>
      </c>
      <c r="AE615" s="9" t="s">
        <v>128</v>
      </c>
      <c r="AF615" s="3" t="s">
        <v>2008</v>
      </c>
      <c r="AG615" s="3" t="s">
        <v>2760</v>
      </c>
      <c r="AH615" s="4"/>
      <c r="AI615" s="9"/>
      <c r="AJ615" s="34">
        <v>44516</v>
      </c>
      <c r="AK615" s="3"/>
    </row>
    <row r="616" spans="1:37" s="15" customFormat="1" ht="12">
      <c r="A616" s="3">
        <v>614</v>
      </c>
      <c r="B616" s="1" t="s">
        <v>1806</v>
      </c>
      <c r="C616" s="2" t="s">
        <v>1807</v>
      </c>
      <c r="D616" s="2">
        <v>392130079</v>
      </c>
      <c r="E616" s="3" t="s">
        <v>4</v>
      </c>
      <c r="F616" s="10" t="s">
        <v>1808</v>
      </c>
      <c r="G616" s="2" t="s">
        <v>1742</v>
      </c>
      <c r="H616" s="9" t="s">
        <v>108</v>
      </c>
      <c r="I616" s="9" t="s">
        <v>99</v>
      </c>
      <c r="J616" s="9" t="s">
        <v>109</v>
      </c>
      <c r="K616" s="9" t="s">
        <v>108</v>
      </c>
      <c r="L616" s="9" t="s">
        <v>108</v>
      </c>
      <c r="M616" s="9" t="s">
        <v>2379</v>
      </c>
      <c r="N616" s="9" t="s">
        <v>112</v>
      </c>
      <c r="O616" s="60">
        <v>39241</v>
      </c>
      <c r="P616" s="9">
        <v>5</v>
      </c>
      <c r="Q616" s="9">
        <v>13</v>
      </c>
      <c r="R616" s="9">
        <v>0</v>
      </c>
      <c r="S616" s="9">
        <v>50</v>
      </c>
      <c r="T616" s="9"/>
      <c r="U616" s="9" t="s">
        <v>130</v>
      </c>
      <c r="V616" s="9"/>
      <c r="W616" s="86"/>
      <c r="X616" s="9">
        <v>11300</v>
      </c>
      <c r="Y616" s="40">
        <f t="shared" si="10"/>
        <v>10735</v>
      </c>
      <c r="Z616" s="40">
        <v>565</v>
      </c>
      <c r="AA616" s="9" t="s">
        <v>127</v>
      </c>
      <c r="AB616" s="9" t="s">
        <v>114</v>
      </c>
      <c r="AC616" s="9" t="s">
        <v>115</v>
      </c>
      <c r="AD616" s="3" t="s">
        <v>116</v>
      </c>
      <c r="AE616" s="9" t="s">
        <v>128</v>
      </c>
      <c r="AF616" s="3" t="s">
        <v>2008</v>
      </c>
      <c r="AG616" s="3" t="s">
        <v>2760</v>
      </c>
      <c r="AH616" s="4"/>
      <c r="AI616" s="9"/>
      <c r="AJ616" s="34">
        <v>44516</v>
      </c>
      <c r="AK616" s="3"/>
    </row>
    <row r="617" spans="1:37" s="15" customFormat="1" ht="12">
      <c r="A617" s="3">
        <v>615</v>
      </c>
      <c r="B617" s="1" t="s">
        <v>1809</v>
      </c>
      <c r="C617" s="2" t="s">
        <v>1810</v>
      </c>
      <c r="D617" s="2" t="s">
        <v>2788</v>
      </c>
      <c r="E617" s="3" t="s">
        <v>4</v>
      </c>
      <c r="F617" s="10" t="s">
        <v>1811</v>
      </c>
      <c r="G617" s="2" t="s">
        <v>1742</v>
      </c>
      <c r="H617" s="9" t="s">
        <v>108</v>
      </c>
      <c r="I617" s="9" t="s">
        <v>99</v>
      </c>
      <c r="J617" s="9" t="s">
        <v>109</v>
      </c>
      <c r="K617" s="9" t="s">
        <v>108</v>
      </c>
      <c r="L617" s="9" t="s">
        <v>108</v>
      </c>
      <c r="M617" s="9" t="s">
        <v>2379</v>
      </c>
      <c r="N617" s="9" t="s">
        <v>112</v>
      </c>
      <c r="O617" s="60">
        <v>39241</v>
      </c>
      <c r="P617" s="9">
        <v>5</v>
      </c>
      <c r="Q617" s="9">
        <v>13</v>
      </c>
      <c r="R617" s="9">
        <v>0</v>
      </c>
      <c r="S617" s="9">
        <v>50</v>
      </c>
      <c r="T617" s="9"/>
      <c r="U617" s="9" t="s">
        <v>130</v>
      </c>
      <c r="V617" s="9"/>
      <c r="W617" s="86"/>
      <c r="X617" s="9">
        <v>7926.97</v>
      </c>
      <c r="Y617" s="40">
        <f t="shared" si="10"/>
        <v>7530.62</v>
      </c>
      <c r="Z617" s="40">
        <v>396.35</v>
      </c>
      <c r="AA617" s="9" t="s">
        <v>127</v>
      </c>
      <c r="AB617" s="9" t="s">
        <v>114</v>
      </c>
      <c r="AC617" s="9" t="s">
        <v>115</v>
      </c>
      <c r="AD617" s="3" t="s">
        <v>116</v>
      </c>
      <c r="AE617" s="9" t="s">
        <v>128</v>
      </c>
      <c r="AF617" s="3" t="s">
        <v>2008</v>
      </c>
      <c r="AG617" s="3" t="s">
        <v>2760</v>
      </c>
      <c r="AH617" s="4"/>
      <c r="AI617" s="9"/>
      <c r="AJ617" s="34">
        <v>44510</v>
      </c>
      <c r="AK617" s="3">
        <f>238/1000</f>
        <v>0.23799999999999999</v>
      </c>
    </row>
    <row r="618" spans="1:37" s="15" customFormat="1" ht="12">
      <c r="A618" s="3">
        <v>616</v>
      </c>
      <c r="B618" s="1" t="s">
        <v>2789</v>
      </c>
      <c r="C618" s="2" t="s">
        <v>1812</v>
      </c>
      <c r="D618" s="2" t="s">
        <v>2790</v>
      </c>
      <c r="E618" s="3" t="s">
        <v>4</v>
      </c>
      <c r="F618" s="10" t="s">
        <v>1813</v>
      </c>
      <c r="G618" s="2" t="s">
        <v>1742</v>
      </c>
      <c r="H618" s="9" t="s">
        <v>108</v>
      </c>
      <c r="I618" s="9" t="s">
        <v>99</v>
      </c>
      <c r="J618" s="9" t="s">
        <v>109</v>
      </c>
      <c r="K618" s="9" t="s">
        <v>108</v>
      </c>
      <c r="L618" s="9" t="s">
        <v>108</v>
      </c>
      <c r="M618" s="9" t="s">
        <v>2379</v>
      </c>
      <c r="N618" s="9" t="s">
        <v>112</v>
      </c>
      <c r="O618" s="60">
        <v>39566</v>
      </c>
      <c r="P618" s="9">
        <v>5</v>
      </c>
      <c r="Q618" s="9">
        <v>12</v>
      </c>
      <c r="R618" s="9">
        <v>0</v>
      </c>
      <c r="S618" s="9">
        <v>50</v>
      </c>
      <c r="T618" s="9"/>
      <c r="U618" s="9" t="s">
        <v>130</v>
      </c>
      <c r="V618" s="9"/>
      <c r="W618" s="86"/>
      <c r="X618" s="9">
        <v>139156.35</v>
      </c>
      <c r="Y618" s="40">
        <f t="shared" si="10"/>
        <v>132198.53</v>
      </c>
      <c r="Z618" s="40">
        <v>6957.82</v>
      </c>
      <c r="AA618" s="9" t="s">
        <v>127</v>
      </c>
      <c r="AB618" s="9" t="s">
        <v>114</v>
      </c>
      <c r="AC618" s="9" t="s">
        <v>119</v>
      </c>
      <c r="AD618" s="3" t="s">
        <v>116</v>
      </c>
      <c r="AE618" s="9" t="s">
        <v>128</v>
      </c>
      <c r="AF618" s="3" t="s">
        <v>2008</v>
      </c>
      <c r="AG618" s="3" t="s">
        <v>2760</v>
      </c>
      <c r="AH618" s="4"/>
      <c r="AI618" s="9"/>
      <c r="AJ618" s="34">
        <v>44509</v>
      </c>
      <c r="AK618" s="3"/>
    </row>
    <row r="619" spans="1:37" s="15" customFormat="1" ht="24">
      <c r="A619" s="3">
        <v>617</v>
      </c>
      <c r="B619" s="1" t="s">
        <v>1814</v>
      </c>
      <c r="C619" s="2" t="s">
        <v>1815</v>
      </c>
      <c r="D619" s="5" t="s">
        <v>2791</v>
      </c>
      <c r="E619" s="3" t="s">
        <v>4</v>
      </c>
      <c r="F619" s="10" t="s">
        <v>1816</v>
      </c>
      <c r="G619" s="2" t="s">
        <v>1742</v>
      </c>
      <c r="H619" s="9" t="s">
        <v>108</v>
      </c>
      <c r="I619" s="9" t="s">
        <v>99</v>
      </c>
      <c r="J619" s="9" t="s">
        <v>109</v>
      </c>
      <c r="K619" s="9" t="s">
        <v>108</v>
      </c>
      <c r="L619" s="9" t="s">
        <v>108</v>
      </c>
      <c r="M619" s="9" t="s">
        <v>2379</v>
      </c>
      <c r="N619" s="9" t="s">
        <v>112</v>
      </c>
      <c r="O619" s="60">
        <v>39566</v>
      </c>
      <c r="P619" s="9">
        <v>5</v>
      </c>
      <c r="Q619" s="9">
        <v>12</v>
      </c>
      <c r="R619" s="9">
        <v>0</v>
      </c>
      <c r="S619" s="9">
        <v>50</v>
      </c>
      <c r="T619" s="9"/>
      <c r="U619" s="9" t="s">
        <v>130</v>
      </c>
      <c r="V619" s="9"/>
      <c r="W619" s="86"/>
      <c r="X619" s="9">
        <v>11500</v>
      </c>
      <c r="Y619" s="40">
        <f t="shared" si="10"/>
        <v>10925</v>
      </c>
      <c r="Z619" s="40">
        <v>575</v>
      </c>
      <c r="AA619" s="9" t="s">
        <v>118</v>
      </c>
      <c r="AB619" s="9" t="s">
        <v>114</v>
      </c>
      <c r="AC619" s="9" t="s">
        <v>119</v>
      </c>
      <c r="AD619" s="3" t="s">
        <v>116</v>
      </c>
      <c r="AE619" s="9" t="s">
        <v>128</v>
      </c>
      <c r="AF619" s="3" t="s">
        <v>2008</v>
      </c>
      <c r="AG619" s="3" t="s">
        <v>2760</v>
      </c>
      <c r="AH619" s="4"/>
      <c r="AI619" s="9"/>
      <c r="AJ619" s="34">
        <v>44518</v>
      </c>
      <c r="AK619" s="3"/>
    </row>
    <row r="620" spans="1:37" s="15" customFormat="1" ht="12">
      <c r="A620" s="3">
        <v>618</v>
      </c>
      <c r="B620" s="1" t="s">
        <v>1817</v>
      </c>
      <c r="C620" s="2" t="s">
        <v>1818</v>
      </c>
      <c r="D620" s="4" t="s">
        <v>2792</v>
      </c>
      <c r="E620" s="3" t="s">
        <v>4</v>
      </c>
      <c r="F620" s="10" t="s">
        <v>1819</v>
      </c>
      <c r="G620" s="2" t="s">
        <v>1742</v>
      </c>
      <c r="H620" s="9" t="s">
        <v>108</v>
      </c>
      <c r="I620" s="9" t="s">
        <v>99</v>
      </c>
      <c r="J620" s="9" t="s">
        <v>109</v>
      </c>
      <c r="K620" s="9" t="s">
        <v>108</v>
      </c>
      <c r="L620" s="9" t="s">
        <v>108</v>
      </c>
      <c r="M620" s="9" t="s">
        <v>2379</v>
      </c>
      <c r="N620" s="9" t="s">
        <v>112</v>
      </c>
      <c r="O620" s="60">
        <v>39241</v>
      </c>
      <c r="P620" s="9">
        <v>5</v>
      </c>
      <c r="Q620" s="9">
        <v>13</v>
      </c>
      <c r="R620" s="9">
        <v>0</v>
      </c>
      <c r="S620" s="9">
        <v>50</v>
      </c>
      <c r="T620" s="9"/>
      <c r="U620" s="9" t="s">
        <v>130</v>
      </c>
      <c r="V620" s="9"/>
      <c r="W620" s="86"/>
      <c r="X620" s="9">
        <v>174000</v>
      </c>
      <c r="Y620" s="40">
        <f t="shared" si="10"/>
        <v>165300</v>
      </c>
      <c r="Z620" s="40">
        <v>8700</v>
      </c>
      <c r="AA620" s="9" t="s">
        <v>196</v>
      </c>
      <c r="AB620" s="9" t="s">
        <v>114</v>
      </c>
      <c r="AC620" s="9" t="s">
        <v>115</v>
      </c>
      <c r="AD620" s="3" t="s">
        <v>116</v>
      </c>
      <c r="AE620" s="9" t="s">
        <v>128</v>
      </c>
      <c r="AF620" s="3" t="s">
        <v>2008</v>
      </c>
      <c r="AG620" s="3" t="s">
        <v>2760</v>
      </c>
      <c r="AH620" s="4"/>
      <c r="AI620" s="9"/>
      <c r="AJ620" s="34">
        <v>44519</v>
      </c>
      <c r="AK620" s="3"/>
    </row>
    <row r="621" spans="1:37" s="15" customFormat="1" ht="12">
      <c r="A621" s="3">
        <v>619</v>
      </c>
      <c r="B621" s="1" t="s">
        <v>1820</v>
      </c>
      <c r="C621" s="2" t="s">
        <v>1821</v>
      </c>
      <c r="D621" s="2" t="s">
        <v>2793</v>
      </c>
      <c r="E621" s="3" t="s">
        <v>4</v>
      </c>
      <c r="F621" s="10" t="s">
        <v>1822</v>
      </c>
      <c r="G621" s="2" t="s">
        <v>1742</v>
      </c>
      <c r="H621" s="9" t="s">
        <v>108</v>
      </c>
      <c r="I621" s="9" t="s">
        <v>99</v>
      </c>
      <c r="J621" s="9" t="s">
        <v>109</v>
      </c>
      <c r="K621" s="9" t="s">
        <v>108</v>
      </c>
      <c r="L621" s="9" t="s">
        <v>108</v>
      </c>
      <c r="M621" s="9" t="s">
        <v>2379</v>
      </c>
      <c r="N621" s="9" t="s">
        <v>112</v>
      </c>
      <c r="O621" s="60">
        <v>41488</v>
      </c>
      <c r="P621" s="9">
        <v>5</v>
      </c>
      <c r="Q621" s="9">
        <v>7</v>
      </c>
      <c r="R621" s="9">
        <v>0</v>
      </c>
      <c r="S621" s="9">
        <v>50</v>
      </c>
      <c r="T621" s="9"/>
      <c r="U621" s="9" t="s">
        <v>130</v>
      </c>
      <c r="V621" s="9"/>
      <c r="W621" s="86"/>
      <c r="X621" s="9">
        <v>135442.10999999999</v>
      </c>
      <c r="Y621" s="40">
        <f t="shared" si="10"/>
        <v>128669.99999999999</v>
      </c>
      <c r="Z621" s="40">
        <v>6772.11</v>
      </c>
      <c r="AA621" s="9" t="s">
        <v>127</v>
      </c>
      <c r="AB621" s="9" t="s">
        <v>114</v>
      </c>
      <c r="AC621" s="9" t="s">
        <v>115</v>
      </c>
      <c r="AD621" s="3" t="s">
        <v>116</v>
      </c>
      <c r="AE621" s="9" t="s">
        <v>128</v>
      </c>
      <c r="AF621" s="3" t="s">
        <v>2008</v>
      </c>
      <c r="AG621" s="3" t="s">
        <v>2760</v>
      </c>
      <c r="AH621" s="4"/>
      <c r="AI621" s="9"/>
      <c r="AJ621" s="34">
        <v>44531</v>
      </c>
      <c r="AK621" s="3"/>
    </row>
    <row r="622" spans="1:37" s="15" customFormat="1" ht="12">
      <c r="A622" s="3">
        <v>620</v>
      </c>
      <c r="B622" s="1" t="s">
        <v>2794</v>
      </c>
      <c r="C622" s="2" t="s">
        <v>1823</v>
      </c>
      <c r="D622" s="2" t="s">
        <v>2795</v>
      </c>
      <c r="E622" s="3" t="s">
        <v>4</v>
      </c>
      <c r="F622" s="10" t="s">
        <v>1824</v>
      </c>
      <c r="G622" s="2" t="s">
        <v>1742</v>
      </c>
      <c r="H622" s="9" t="s">
        <v>108</v>
      </c>
      <c r="I622" s="9" t="s">
        <v>99</v>
      </c>
      <c r="J622" s="9" t="s">
        <v>109</v>
      </c>
      <c r="K622" s="9" t="s">
        <v>108</v>
      </c>
      <c r="L622" s="9" t="s">
        <v>108</v>
      </c>
      <c r="M622" s="9" t="s">
        <v>2379</v>
      </c>
      <c r="N622" s="9" t="s">
        <v>112</v>
      </c>
      <c r="O622" s="60">
        <v>41157</v>
      </c>
      <c r="P622" s="9">
        <v>5</v>
      </c>
      <c r="Q622" s="9">
        <v>8</v>
      </c>
      <c r="R622" s="9">
        <v>0</v>
      </c>
      <c r="S622" s="9">
        <v>50</v>
      </c>
      <c r="T622" s="9"/>
      <c r="U622" s="9" t="s">
        <v>130</v>
      </c>
      <c r="V622" s="9"/>
      <c r="W622" s="86"/>
      <c r="X622" s="9">
        <v>149646.47</v>
      </c>
      <c r="Y622" s="40">
        <f t="shared" si="10"/>
        <v>142164.15</v>
      </c>
      <c r="Z622" s="40">
        <v>7482.32</v>
      </c>
      <c r="AA622" s="9" t="s">
        <v>127</v>
      </c>
      <c r="AB622" s="9" t="s">
        <v>114</v>
      </c>
      <c r="AC622" s="9" t="s">
        <v>115</v>
      </c>
      <c r="AD622" s="3" t="s">
        <v>116</v>
      </c>
      <c r="AE622" s="9" t="s">
        <v>128</v>
      </c>
      <c r="AF622" s="3" t="s">
        <v>2008</v>
      </c>
      <c r="AG622" s="3" t="s">
        <v>2760</v>
      </c>
      <c r="AH622" s="4"/>
      <c r="AI622" s="9"/>
      <c r="AJ622" s="34">
        <v>44527</v>
      </c>
      <c r="AK622" s="3"/>
    </row>
    <row r="623" spans="1:37" s="15" customFormat="1" ht="24">
      <c r="A623" s="3">
        <v>621</v>
      </c>
      <c r="B623" s="1" t="s">
        <v>1825</v>
      </c>
      <c r="C623" s="2" t="s">
        <v>1826</v>
      </c>
      <c r="D623" s="5" t="s">
        <v>2796</v>
      </c>
      <c r="E623" s="3" t="s">
        <v>4</v>
      </c>
      <c r="F623" s="10" t="s">
        <v>1827</v>
      </c>
      <c r="G623" s="2" t="s">
        <v>1742</v>
      </c>
      <c r="H623" s="9" t="s">
        <v>108</v>
      </c>
      <c r="I623" s="9" t="s">
        <v>99</v>
      </c>
      <c r="J623" s="9" t="s">
        <v>109</v>
      </c>
      <c r="K623" s="9" t="s">
        <v>108</v>
      </c>
      <c r="L623" s="9" t="s">
        <v>108</v>
      </c>
      <c r="M623" s="9" t="s">
        <v>2379</v>
      </c>
      <c r="N623" s="9" t="s">
        <v>112</v>
      </c>
      <c r="O623" s="60">
        <v>41488</v>
      </c>
      <c r="P623" s="9">
        <v>5</v>
      </c>
      <c r="Q623" s="9">
        <v>7</v>
      </c>
      <c r="R623" s="9">
        <v>0</v>
      </c>
      <c r="S623" s="9">
        <v>50</v>
      </c>
      <c r="T623" s="9"/>
      <c r="U623" s="9" t="s">
        <v>130</v>
      </c>
      <c r="V623" s="9"/>
      <c r="W623" s="86"/>
      <c r="X623" s="9">
        <v>126922.84</v>
      </c>
      <c r="Y623" s="40">
        <f t="shared" si="10"/>
        <v>120576.7</v>
      </c>
      <c r="Z623" s="40">
        <v>6346.14</v>
      </c>
      <c r="AA623" s="9" t="s">
        <v>127</v>
      </c>
      <c r="AB623" s="9" t="s">
        <v>114</v>
      </c>
      <c r="AC623" s="9" t="s">
        <v>115</v>
      </c>
      <c r="AD623" s="3" t="s">
        <v>116</v>
      </c>
      <c r="AE623" s="9" t="s">
        <v>128</v>
      </c>
      <c r="AF623" s="3" t="s">
        <v>2008</v>
      </c>
      <c r="AG623" s="3" t="s">
        <v>2760</v>
      </c>
      <c r="AH623" s="4"/>
      <c r="AI623" s="9"/>
      <c r="AJ623" s="34">
        <v>44533</v>
      </c>
      <c r="AK623" s="3"/>
    </row>
    <row r="624" spans="1:37" s="15" customFormat="1" ht="12">
      <c r="A624" s="3">
        <v>622</v>
      </c>
      <c r="B624" s="1" t="s">
        <v>2797</v>
      </c>
      <c r="C624" s="2" t="s">
        <v>1828</v>
      </c>
      <c r="D624" s="2" t="s">
        <v>2798</v>
      </c>
      <c r="E624" s="3" t="s">
        <v>4</v>
      </c>
      <c r="F624" s="10" t="s">
        <v>1829</v>
      </c>
      <c r="G624" s="2" t="s">
        <v>1742</v>
      </c>
      <c r="H624" s="9" t="s">
        <v>108</v>
      </c>
      <c r="I624" s="9" t="s">
        <v>99</v>
      </c>
      <c r="J624" s="9" t="s">
        <v>109</v>
      </c>
      <c r="K624" s="9" t="s">
        <v>110</v>
      </c>
      <c r="L624" s="9" t="s">
        <v>108</v>
      </c>
      <c r="M624" s="9" t="s">
        <v>2379</v>
      </c>
      <c r="N624" s="9" t="s">
        <v>112</v>
      </c>
      <c r="O624" s="60">
        <v>39083</v>
      </c>
      <c r="P624" s="9">
        <v>5</v>
      </c>
      <c r="Q624" s="9">
        <v>13</v>
      </c>
      <c r="R624" s="9">
        <v>0</v>
      </c>
      <c r="S624" s="9">
        <v>50</v>
      </c>
      <c r="T624" s="9"/>
      <c r="U624" s="9">
        <v>2880</v>
      </c>
      <c r="V624" s="9"/>
      <c r="W624" s="86"/>
      <c r="X624" s="9">
        <v>145944.54</v>
      </c>
      <c r="Y624" s="40">
        <f t="shared" si="10"/>
        <v>138647.31</v>
      </c>
      <c r="Z624" s="40">
        <v>7297.23</v>
      </c>
      <c r="AA624" s="9" t="s">
        <v>127</v>
      </c>
      <c r="AB624" s="9" t="s">
        <v>114</v>
      </c>
      <c r="AC624" s="9" t="s">
        <v>115</v>
      </c>
      <c r="AD624" s="3" t="s">
        <v>116</v>
      </c>
      <c r="AE624" s="9" t="s">
        <v>128</v>
      </c>
      <c r="AF624" s="3" t="s">
        <v>2008</v>
      </c>
      <c r="AG624" s="3" t="s">
        <v>2760</v>
      </c>
      <c r="AH624" s="4"/>
      <c r="AI624" s="9"/>
      <c r="AJ624" s="34">
        <v>44531</v>
      </c>
      <c r="AK624" s="3">
        <f>7700/1000</f>
        <v>7.7</v>
      </c>
    </row>
    <row r="625" spans="1:37" s="15" customFormat="1" ht="17.25" customHeight="1">
      <c r="A625" s="3">
        <v>623</v>
      </c>
      <c r="B625" s="1" t="s">
        <v>1830</v>
      </c>
      <c r="C625" s="2" t="s">
        <v>1831</v>
      </c>
      <c r="D625" s="2" t="s">
        <v>2367</v>
      </c>
      <c r="E625" s="3" t="s">
        <v>4</v>
      </c>
      <c r="F625" s="10" t="s">
        <v>1832</v>
      </c>
      <c r="G625" s="2" t="s">
        <v>1742</v>
      </c>
      <c r="H625" s="9" t="s">
        <v>108</v>
      </c>
      <c r="I625" s="9" t="s">
        <v>99</v>
      </c>
      <c r="J625" s="9" t="s">
        <v>109</v>
      </c>
      <c r="K625" s="9" t="s">
        <v>110</v>
      </c>
      <c r="L625" s="9" t="s">
        <v>108</v>
      </c>
      <c r="M625" s="9" t="s">
        <v>2379</v>
      </c>
      <c r="N625" s="9" t="s">
        <v>112</v>
      </c>
      <c r="O625" s="60">
        <v>40410</v>
      </c>
      <c r="P625" s="9">
        <v>5</v>
      </c>
      <c r="Q625" s="9">
        <v>10</v>
      </c>
      <c r="R625" s="9">
        <v>0</v>
      </c>
      <c r="S625" s="9">
        <v>50</v>
      </c>
      <c r="T625" s="9"/>
      <c r="U625" s="9" t="s">
        <v>130</v>
      </c>
      <c r="V625" s="9"/>
      <c r="W625" s="86"/>
      <c r="X625" s="9">
        <v>154612.56</v>
      </c>
      <c r="Y625" s="40">
        <f t="shared" si="10"/>
        <v>146881.93</v>
      </c>
      <c r="Z625" s="40">
        <v>7730.63</v>
      </c>
      <c r="AA625" s="9" t="s">
        <v>127</v>
      </c>
      <c r="AB625" s="9" t="s">
        <v>114</v>
      </c>
      <c r="AC625" s="9" t="s">
        <v>119</v>
      </c>
      <c r="AD625" s="3" t="s">
        <v>116</v>
      </c>
      <c r="AE625" s="9" t="s">
        <v>128</v>
      </c>
      <c r="AF625" s="3" t="s">
        <v>2008</v>
      </c>
      <c r="AG625" s="3" t="s">
        <v>2760</v>
      </c>
      <c r="AH625" s="4"/>
      <c r="AI625" s="9"/>
      <c r="AJ625" s="34">
        <v>44509</v>
      </c>
      <c r="AK625" s="3"/>
    </row>
    <row r="626" spans="1:37" s="15" customFormat="1" ht="12">
      <c r="A626" s="3">
        <v>624</v>
      </c>
      <c r="B626" s="1" t="s">
        <v>1833</v>
      </c>
      <c r="C626" s="2" t="s">
        <v>1834</v>
      </c>
      <c r="D626" s="4" t="s">
        <v>2799</v>
      </c>
      <c r="E626" s="3" t="s">
        <v>4</v>
      </c>
      <c r="F626" s="10" t="s">
        <v>1835</v>
      </c>
      <c r="G626" s="2" t="s">
        <v>1742</v>
      </c>
      <c r="H626" s="9" t="s">
        <v>110</v>
      </c>
      <c r="I626" s="9" t="s">
        <v>99</v>
      </c>
      <c r="J626" s="9" t="s">
        <v>109</v>
      </c>
      <c r="K626" s="9" t="s">
        <v>130</v>
      </c>
      <c r="L626" s="9" t="s">
        <v>130</v>
      </c>
      <c r="M626" s="9" t="s">
        <v>2379</v>
      </c>
      <c r="N626" s="9" t="s">
        <v>112</v>
      </c>
      <c r="O626" s="60">
        <v>37987</v>
      </c>
      <c r="P626" s="9">
        <v>5</v>
      </c>
      <c r="Q626" s="9">
        <v>16</v>
      </c>
      <c r="R626" s="9">
        <v>0</v>
      </c>
      <c r="S626" s="9">
        <v>50</v>
      </c>
      <c r="T626" s="9"/>
      <c r="U626" s="9">
        <v>5316</v>
      </c>
      <c r="V626" s="9"/>
      <c r="W626" s="86"/>
      <c r="X626" s="9">
        <v>55000</v>
      </c>
      <c r="Y626" s="40">
        <f t="shared" si="10"/>
        <v>52250</v>
      </c>
      <c r="Z626" s="40">
        <v>2750</v>
      </c>
      <c r="AA626" s="9" t="s">
        <v>127</v>
      </c>
      <c r="AB626" s="9" t="s">
        <v>114</v>
      </c>
      <c r="AC626" s="9" t="s">
        <v>119</v>
      </c>
      <c r="AD626" s="3" t="s">
        <v>116</v>
      </c>
      <c r="AE626" s="9" t="s">
        <v>128</v>
      </c>
      <c r="AF626" s="3" t="s">
        <v>2008</v>
      </c>
      <c r="AG626" s="3" t="s">
        <v>2760</v>
      </c>
      <c r="AH626" s="4"/>
      <c r="AI626" s="9"/>
      <c r="AJ626" s="34">
        <v>44525</v>
      </c>
      <c r="AK626" s="3">
        <v>1.5</v>
      </c>
    </row>
    <row r="627" spans="1:37" s="15" customFormat="1" ht="24">
      <c r="A627" s="3">
        <v>625</v>
      </c>
      <c r="B627" s="1" t="s">
        <v>1836</v>
      </c>
      <c r="C627" s="2" t="s">
        <v>1837</v>
      </c>
      <c r="D627" s="13" t="s">
        <v>2800</v>
      </c>
      <c r="E627" s="3" t="s">
        <v>4</v>
      </c>
      <c r="F627" s="10" t="s">
        <v>1838</v>
      </c>
      <c r="G627" s="2" t="s">
        <v>1742</v>
      </c>
      <c r="H627" s="9" t="s">
        <v>110</v>
      </c>
      <c r="I627" s="9" t="s">
        <v>99</v>
      </c>
      <c r="J627" s="9" t="s">
        <v>109</v>
      </c>
      <c r="K627" s="9" t="s">
        <v>130</v>
      </c>
      <c r="L627" s="9" t="s">
        <v>108</v>
      </c>
      <c r="M627" s="9" t="s">
        <v>2379</v>
      </c>
      <c r="N627" s="9" t="s">
        <v>112</v>
      </c>
      <c r="O627" s="60">
        <v>40410</v>
      </c>
      <c r="P627" s="9">
        <v>5</v>
      </c>
      <c r="Q627" s="9">
        <v>10</v>
      </c>
      <c r="R627" s="9">
        <v>0</v>
      </c>
      <c r="S627" s="9">
        <v>50</v>
      </c>
      <c r="T627" s="9"/>
      <c r="U627" s="9">
        <v>25344</v>
      </c>
      <c r="V627" s="9"/>
      <c r="W627" s="86"/>
      <c r="X627" s="9">
        <v>15720</v>
      </c>
      <c r="Y627" s="40">
        <f t="shared" si="10"/>
        <v>14934</v>
      </c>
      <c r="Z627" s="40">
        <v>786</v>
      </c>
      <c r="AA627" s="9" t="s">
        <v>127</v>
      </c>
      <c r="AB627" s="9" t="s">
        <v>114</v>
      </c>
      <c r="AC627" s="9" t="s">
        <v>119</v>
      </c>
      <c r="AD627" s="3" t="s">
        <v>116</v>
      </c>
      <c r="AE627" s="9" t="s">
        <v>128</v>
      </c>
      <c r="AF627" s="3" t="s">
        <v>2008</v>
      </c>
      <c r="AG627" s="3" t="s">
        <v>2760</v>
      </c>
      <c r="AH627" s="9"/>
      <c r="AI627" s="9"/>
      <c r="AJ627" s="34">
        <v>44510</v>
      </c>
      <c r="AK627" s="3"/>
    </row>
    <row r="628" spans="1:37" s="15" customFormat="1" ht="12">
      <c r="A628" s="3">
        <v>626</v>
      </c>
      <c r="B628" s="1" t="s">
        <v>1839</v>
      </c>
      <c r="C628" s="2" t="s">
        <v>1840</v>
      </c>
      <c r="D628" s="4" t="s">
        <v>2801</v>
      </c>
      <c r="E628" s="3" t="s">
        <v>4</v>
      </c>
      <c r="F628" s="3" t="s">
        <v>1841</v>
      </c>
      <c r="G628" s="2" t="s">
        <v>1742</v>
      </c>
      <c r="H628" s="9" t="s">
        <v>110</v>
      </c>
      <c r="I628" s="9" t="s">
        <v>99</v>
      </c>
      <c r="J628" s="9" t="s">
        <v>109</v>
      </c>
      <c r="K628" s="9" t="s">
        <v>130</v>
      </c>
      <c r="L628" s="9" t="s">
        <v>108</v>
      </c>
      <c r="M628" s="9" t="s">
        <v>2379</v>
      </c>
      <c r="N628" s="9" t="s">
        <v>112</v>
      </c>
      <c r="O628" s="60">
        <v>40410</v>
      </c>
      <c r="P628" s="9">
        <v>5</v>
      </c>
      <c r="Q628" s="9">
        <v>10</v>
      </c>
      <c r="R628" s="9">
        <v>0</v>
      </c>
      <c r="S628" s="9">
        <v>50</v>
      </c>
      <c r="T628" s="9"/>
      <c r="U628" s="9">
        <v>95336</v>
      </c>
      <c r="V628" s="9"/>
      <c r="W628" s="86"/>
      <c r="X628" s="9">
        <v>7500</v>
      </c>
      <c r="Y628" s="40">
        <f t="shared" si="10"/>
        <v>7125</v>
      </c>
      <c r="Z628" s="40">
        <v>375</v>
      </c>
      <c r="AA628" s="9" t="s">
        <v>127</v>
      </c>
      <c r="AB628" s="9" t="s">
        <v>114</v>
      </c>
      <c r="AC628" s="9" t="s">
        <v>119</v>
      </c>
      <c r="AD628" s="3" t="s">
        <v>116</v>
      </c>
      <c r="AE628" s="9" t="s">
        <v>128</v>
      </c>
      <c r="AF628" s="3" t="s">
        <v>2008</v>
      </c>
      <c r="AG628" s="3" t="s">
        <v>2760</v>
      </c>
      <c r="AH628" s="4"/>
      <c r="AI628" s="9"/>
      <c r="AJ628" s="34">
        <v>44513</v>
      </c>
      <c r="AK628" s="3"/>
    </row>
    <row r="629" spans="1:37" s="15" customFormat="1" ht="12">
      <c r="A629" s="3">
        <v>627</v>
      </c>
      <c r="B629" s="1" t="s">
        <v>1842</v>
      </c>
      <c r="C629" s="2" t="s">
        <v>1843</v>
      </c>
      <c r="D629" s="2" t="s">
        <v>2802</v>
      </c>
      <c r="E629" s="3" t="s">
        <v>4</v>
      </c>
      <c r="F629" s="10" t="s">
        <v>1844</v>
      </c>
      <c r="G629" s="2" t="s">
        <v>1742</v>
      </c>
      <c r="H629" s="9" t="s">
        <v>108</v>
      </c>
      <c r="I629" s="9" t="s">
        <v>99</v>
      </c>
      <c r="J629" s="9" t="s">
        <v>109</v>
      </c>
      <c r="K629" s="9" t="s">
        <v>108</v>
      </c>
      <c r="L629" s="9" t="s">
        <v>108</v>
      </c>
      <c r="M629" s="9" t="s">
        <v>2379</v>
      </c>
      <c r="N629" s="9" t="s">
        <v>112</v>
      </c>
      <c r="O629" s="60">
        <v>39200</v>
      </c>
      <c r="P629" s="9">
        <v>5</v>
      </c>
      <c r="Q629" s="9">
        <v>13</v>
      </c>
      <c r="R629" s="9">
        <v>0</v>
      </c>
      <c r="S629" s="9">
        <v>50</v>
      </c>
      <c r="T629" s="9"/>
      <c r="U629" s="9" t="s">
        <v>130</v>
      </c>
      <c r="V629" s="9"/>
      <c r="W629" s="86"/>
      <c r="X629" s="9">
        <v>226000</v>
      </c>
      <c r="Y629" s="40">
        <f t="shared" si="10"/>
        <v>214700</v>
      </c>
      <c r="Z629" s="40">
        <v>11300</v>
      </c>
      <c r="AA629" s="9" t="s">
        <v>118</v>
      </c>
      <c r="AB629" s="9" t="s">
        <v>114</v>
      </c>
      <c r="AC629" s="9" t="s">
        <v>119</v>
      </c>
      <c r="AD629" s="3" t="s">
        <v>116</v>
      </c>
      <c r="AE629" s="9" t="s">
        <v>128</v>
      </c>
      <c r="AF629" s="3" t="s">
        <v>2008</v>
      </c>
      <c r="AG629" s="3" t="s">
        <v>2760</v>
      </c>
      <c r="AH629" s="4"/>
      <c r="AI629" s="9"/>
      <c r="AJ629" s="34">
        <v>44569</v>
      </c>
      <c r="AK629" s="3"/>
    </row>
    <row r="630" spans="1:37" s="15" customFormat="1" ht="12">
      <c r="A630" s="3">
        <v>628</v>
      </c>
      <c r="B630" s="1" t="s">
        <v>1845</v>
      </c>
      <c r="C630" s="2" t="s">
        <v>1846</v>
      </c>
      <c r="D630" s="2" t="s">
        <v>2803</v>
      </c>
      <c r="E630" s="3" t="s">
        <v>4</v>
      </c>
      <c r="F630" s="10" t="s">
        <v>1847</v>
      </c>
      <c r="G630" s="2" t="s">
        <v>1742</v>
      </c>
      <c r="H630" s="9" t="s">
        <v>108</v>
      </c>
      <c r="I630" s="9" t="s">
        <v>99</v>
      </c>
      <c r="J630" s="9" t="s">
        <v>109</v>
      </c>
      <c r="K630" s="9" t="s">
        <v>108</v>
      </c>
      <c r="L630" s="9" t="s">
        <v>108</v>
      </c>
      <c r="M630" s="9" t="s">
        <v>2379</v>
      </c>
      <c r="N630" s="9" t="s">
        <v>112</v>
      </c>
      <c r="O630" s="60">
        <v>41392</v>
      </c>
      <c r="P630" s="9">
        <v>5</v>
      </c>
      <c r="Q630" s="9">
        <v>7</v>
      </c>
      <c r="R630" s="9">
        <v>0</v>
      </c>
      <c r="S630" s="9">
        <v>50</v>
      </c>
      <c r="T630" s="9"/>
      <c r="U630" s="9" t="s">
        <v>130</v>
      </c>
      <c r="V630" s="9"/>
      <c r="W630" s="86"/>
      <c r="X630" s="9">
        <v>180000</v>
      </c>
      <c r="Y630" s="40">
        <f t="shared" si="10"/>
        <v>171000</v>
      </c>
      <c r="Z630" s="40">
        <v>9000</v>
      </c>
      <c r="AA630" s="9" t="s">
        <v>118</v>
      </c>
      <c r="AB630" s="9" t="s">
        <v>114</v>
      </c>
      <c r="AC630" s="9" t="s">
        <v>115</v>
      </c>
      <c r="AD630" s="3" t="s">
        <v>116</v>
      </c>
      <c r="AE630" s="9" t="s">
        <v>128</v>
      </c>
      <c r="AF630" s="3" t="s">
        <v>2008</v>
      </c>
      <c r="AG630" s="3" t="s">
        <v>2760</v>
      </c>
      <c r="AH630" s="4"/>
      <c r="AI630" s="9"/>
      <c r="AJ630" s="34">
        <v>44522</v>
      </c>
      <c r="AK630" s="3"/>
    </row>
    <row r="631" spans="1:37" s="15" customFormat="1" ht="12">
      <c r="A631" s="3">
        <v>629</v>
      </c>
      <c r="B631" s="1" t="s">
        <v>1848</v>
      </c>
      <c r="C631" s="2" t="s">
        <v>1849</v>
      </c>
      <c r="D631" s="2" t="s">
        <v>2804</v>
      </c>
      <c r="E631" s="3" t="s">
        <v>4</v>
      </c>
      <c r="F631" s="10" t="s">
        <v>2805</v>
      </c>
      <c r="G631" s="2" t="s">
        <v>1742</v>
      </c>
      <c r="H631" s="9" t="s">
        <v>108</v>
      </c>
      <c r="I631" s="9" t="s">
        <v>99</v>
      </c>
      <c r="J631" s="9" t="s">
        <v>109</v>
      </c>
      <c r="K631" s="9" t="s">
        <v>108</v>
      </c>
      <c r="L631" s="9" t="s">
        <v>108</v>
      </c>
      <c r="M631" s="9" t="s">
        <v>2379</v>
      </c>
      <c r="N631" s="9" t="s">
        <v>112</v>
      </c>
      <c r="O631" s="60">
        <v>39083</v>
      </c>
      <c r="P631" s="9">
        <v>5</v>
      </c>
      <c r="Q631" s="9">
        <v>13</v>
      </c>
      <c r="R631" s="9">
        <v>0</v>
      </c>
      <c r="S631" s="9">
        <v>50</v>
      </c>
      <c r="T631" s="9"/>
      <c r="U631" s="9" t="s">
        <v>130</v>
      </c>
      <c r="V631" s="9"/>
      <c r="W631" s="86"/>
      <c r="X631" s="9">
        <v>221000</v>
      </c>
      <c r="Y631" s="40">
        <f t="shared" si="10"/>
        <v>209950</v>
      </c>
      <c r="Z631" s="40">
        <v>11050</v>
      </c>
      <c r="AA631" s="9" t="s">
        <v>118</v>
      </c>
      <c r="AB631" s="9" t="s">
        <v>114</v>
      </c>
      <c r="AC631" s="9" t="s">
        <v>119</v>
      </c>
      <c r="AD631" s="3" t="s">
        <v>116</v>
      </c>
      <c r="AE631" s="9" t="s">
        <v>128</v>
      </c>
      <c r="AF631" s="3" t="s">
        <v>2008</v>
      </c>
      <c r="AG631" s="3" t="s">
        <v>2760</v>
      </c>
      <c r="AH631" s="4"/>
      <c r="AI631" s="9"/>
      <c r="AJ631" s="34">
        <v>44567</v>
      </c>
      <c r="AK631" s="3"/>
    </row>
    <row r="632" spans="1:37" s="15" customFormat="1" ht="12">
      <c r="A632" s="3">
        <v>630</v>
      </c>
      <c r="B632" s="1" t="s">
        <v>2806</v>
      </c>
      <c r="C632" s="2" t="s">
        <v>1850</v>
      </c>
      <c r="D632" s="2" t="s">
        <v>2807</v>
      </c>
      <c r="E632" s="3" t="s">
        <v>4</v>
      </c>
      <c r="F632" s="10" t="s">
        <v>1851</v>
      </c>
      <c r="G632" s="2" t="s">
        <v>1742</v>
      </c>
      <c r="H632" s="9" t="s">
        <v>110</v>
      </c>
      <c r="I632" s="9" t="s">
        <v>99</v>
      </c>
      <c r="J632" s="9" t="s">
        <v>109</v>
      </c>
      <c r="K632" s="9" t="s">
        <v>130</v>
      </c>
      <c r="L632" s="9" t="s">
        <v>108</v>
      </c>
      <c r="M632" s="9" t="s">
        <v>2379</v>
      </c>
      <c r="N632" s="9" t="s">
        <v>112</v>
      </c>
      <c r="O632" s="60">
        <v>41290</v>
      </c>
      <c r="P632" s="9">
        <v>5</v>
      </c>
      <c r="Q632" s="9">
        <v>7</v>
      </c>
      <c r="R632" s="9">
        <v>0</v>
      </c>
      <c r="S632" s="9">
        <v>50</v>
      </c>
      <c r="T632" s="9"/>
      <c r="U632" s="9">
        <v>1780</v>
      </c>
      <c r="V632" s="9"/>
      <c r="W632" s="86"/>
      <c r="X632" s="9">
        <v>476700</v>
      </c>
      <c r="Y632" s="40">
        <f t="shared" si="10"/>
        <v>452865</v>
      </c>
      <c r="Z632" s="40">
        <v>23835</v>
      </c>
      <c r="AA632" s="9" t="s">
        <v>127</v>
      </c>
      <c r="AB632" s="9" t="s">
        <v>114</v>
      </c>
      <c r="AC632" s="9" t="s">
        <v>115</v>
      </c>
      <c r="AD632" s="3" t="s">
        <v>116</v>
      </c>
      <c r="AE632" s="9" t="s">
        <v>128</v>
      </c>
      <c r="AF632" s="3" t="s">
        <v>2008</v>
      </c>
      <c r="AG632" s="3" t="s">
        <v>2760</v>
      </c>
      <c r="AH632" s="4"/>
      <c r="AI632" s="9"/>
      <c r="AJ632" s="34">
        <v>44563</v>
      </c>
      <c r="AK632" s="3"/>
    </row>
    <row r="633" spans="1:37" s="15" customFormat="1" ht="12">
      <c r="A633" s="3">
        <v>631</v>
      </c>
      <c r="B633" s="1" t="s">
        <v>1852</v>
      </c>
      <c r="C633" s="2" t="s">
        <v>1853</v>
      </c>
      <c r="D633" s="2">
        <v>391200045</v>
      </c>
      <c r="E633" s="3" t="s">
        <v>4</v>
      </c>
      <c r="F633" s="10" t="s">
        <v>1854</v>
      </c>
      <c r="G633" s="2" t="s">
        <v>1742</v>
      </c>
      <c r="H633" s="9" t="s">
        <v>110</v>
      </c>
      <c r="I633" s="9" t="s">
        <v>99</v>
      </c>
      <c r="J633" s="9" t="s">
        <v>109</v>
      </c>
      <c r="K633" s="9" t="s">
        <v>130</v>
      </c>
      <c r="L633" s="9" t="s">
        <v>108</v>
      </c>
      <c r="M633" s="9" t="s">
        <v>2379</v>
      </c>
      <c r="N633" s="9" t="s">
        <v>112</v>
      </c>
      <c r="O633" s="60">
        <v>38353</v>
      </c>
      <c r="P633" s="9">
        <v>5</v>
      </c>
      <c r="Q633" s="9">
        <v>15</v>
      </c>
      <c r="R633" s="9">
        <v>0</v>
      </c>
      <c r="S633" s="9">
        <v>50</v>
      </c>
      <c r="T633" s="9"/>
      <c r="U633" s="9">
        <v>9052</v>
      </c>
      <c r="V633" s="9"/>
      <c r="W633" s="86"/>
      <c r="X633" s="9">
        <v>14600</v>
      </c>
      <c r="Y633" s="40">
        <f t="shared" ref="Y633:Y644" si="11">X633-Z633</f>
        <v>13870</v>
      </c>
      <c r="Z633" s="40">
        <v>730</v>
      </c>
      <c r="AA633" s="9" t="s">
        <v>127</v>
      </c>
      <c r="AB633" s="9" t="s">
        <v>114</v>
      </c>
      <c r="AC633" s="9" t="s">
        <v>119</v>
      </c>
      <c r="AD633" s="3" t="s">
        <v>116</v>
      </c>
      <c r="AE633" s="9" t="s">
        <v>128</v>
      </c>
      <c r="AF633" s="3" t="s">
        <v>2008</v>
      </c>
      <c r="AG633" s="3" t="s">
        <v>2760</v>
      </c>
      <c r="AH633" s="4"/>
      <c r="AI633" s="9"/>
      <c r="AJ633" s="34">
        <v>44515</v>
      </c>
      <c r="AK633" s="3"/>
    </row>
    <row r="634" spans="1:37" s="15" customFormat="1" ht="12">
      <c r="A634" s="3">
        <v>632</v>
      </c>
      <c r="B634" s="1" t="s">
        <v>1855</v>
      </c>
      <c r="C634" s="2" t="s">
        <v>2808</v>
      </c>
      <c r="D634" s="2" t="s">
        <v>2809</v>
      </c>
      <c r="E634" s="3" t="s">
        <v>4</v>
      </c>
      <c r="F634" s="10" t="s">
        <v>1856</v>
      </c>
      <c r="G634" s="2" t="s">
        <v>1742</v>
      </c>
      <c r="H634" s="9" t="s">
        <v>110</v>
      </c>
      <c r="I634" s="9" t="s">
        <v>99</v>
      </c>
      <c r="J634" s="9" t="s">
        <v>109</v>
      </c>
      <c r="K634" s="9" t="s">
        <v>130</v>
      </c>
      <c r="L634" s="9" t="s">
        <v>110</v>
      </c>
      <c r="M634" s="9" t="s">
        <v>2379</v>
      </c>
      <c r="N634" s="9" t="s">
        <v>112</v>
      </c>
      <c r="O634" s="60">
        <v>38353</v>
      </c>
      <c r="P634" s="9">
        <v>5</v>
      </c>
      <c r="Q634" s="9">
        <v>15</v>
      </c>
      <c r="R634" s="9">
        <v>0</v>
      </c>
      <c r="S634" s="9">
        <v>50</v>
      </c>
      <c r="T634" s="9"/>
      <c r="U634" s="9">
        <v>7200</v>
      </c>
      <c r="V634" s="9"/>
      <c r="W634" s="86"/>
      <c r="X634" s="9">
        <v>15000</v>
      </c>
      <c r="Y634" s="40">
        <f t="shared" si="11"/>
        <v>14250</v>
      </c>
      <c r="Z634" s="40">
        <v>750</v>
      </c>
      <c r="AA634" s="9" t="s">
        <v>127</v>
      </c>
      <c r="AB634" s="9" t="s">
        <v>114</v>
      </c>
      <c r="AC634" s="9" t="s">
        <v>119</v>
      </c>
      <c r="AD634" s="3" t="s">
        <v>116</v>
      </c>
      <c r="AE634" s="9" t="s">
        <v>128</v>
      </c>
      <c r="AF634" s="3" t="s">
        <v>2008</v>
      </c>
      <c r="AG634" s="3" t="s">
        <v>2760</v>
      </c>
      <c r="AH634" s="4"/>
      <c r="AI634" s="9"/>
      <c r="AJ634" s="34">
        <v>44523</v>
      </c>
      <c r="AK634" s="3"/>
    </row>
    <row r="635" spans="1:37" s="15" customFormat="1" ht="12">
      <c r="A635" s="3">
        <v>633</v>
      </c>
      <c r="B635" s="1" t="s">
        <v>1857</v>
      </c>
      <c r="C635" s="2" t="s">
        <v>2810</v>
      </c>
      <c r="D635" s="2" t="s">
        <v>2811</v>
      </c>
      <c r="E635" s="3" t="s">
        <v>4</v>
      </c>
      <c r="F635" s="10" t="s">
        <v>1858</v>
      </c>
      <c r="G635" s="2" t="s">
        <v>1742</v>
      </c>
      <c r="H635" s="9" t="s">
        <v>110</v>
      </c>
      <c r="I635" s="9" t="s">
        <v>99</v>
      </c>
      <c r="J635" s="9" t="s">
        <v>109</v>
      </c>
      <c r="K635" s="9" t="s">
        <v>130</v>
      </c>
      <c r="L635" s="9" t="s">
        <v>110</v>
      </c>
      <c r="M635" s="9" t="s">
        <v>2379</v>
      </c>
      <c r="N635" s="9" t="s">
        <v>112</v>
      </c>
      <c r="O635" s="60">
        <v>38353</v>
      </c>
      <c r="P635" s="9">
        <v>5</v>
      </c>
      <c r="Q635" s="9">
        <v>15</v>
      </c>
      <c r="R635" s="9">
        <v>0</v>
      </c>
      <c r="S635" s="9">
        <v>50</v>
      </c>
      <c r="T635" s="9"/>
      <c r="U635" s="9">
        <v>1290</v>
      </c>
      <c r="V635" s="9"/>
      <c r="W635" s="86"/>
      <c r="X635" s="9">
        <v>328967</v>
      </c>
      <c r="Y635" s="40">
        <f t="shared" si="11"/>
        <v>312518.65000000002</v>
      </c>
      <c r="Z635" s="40">
        <v>16448.349999999999</v>
      </c>
      <c r="AA635" s="9" t="s">
        <v>127</v>
      </c>
      <c r="AB635" s="9" t="s">
        <v>114</v>
      </c>
      <c r="AC635" s="9" t="s">
        <v>115</v>
      </c>
      <c r="AD635" s="3" t="s">
        <v>116</v>
      </c>
      <c r="AE635" s="9" t="s">
        <v>128</v>
      </c>
      <c r="AF635" s="3" t="s">
        <v>2008</v>
      </c>
      <c r="AG635" s="3" t="s">
        <v>2760</v>
      </c>
      <c r="AH635" s="4"/>
      <c r="AI635" s="9"/>
      <c r="AJ635" s="34">
        <v>44536</v>
      </c>
      <c r="AK635" s="3"/>
    </row>
    <row r="636" spans="1:37" s="15" customFormat="1" ht="12">
      <c r="A636" s="3">
        <v>634</v>
      </c>
      <c r="B636" s="1" t="s">
        <v>2812</v>
      </c>
      <c r="C636" s="2" t="s">
        <v>1859</v>
      </c>
      <c r="D636" s="2" t="s">
        <v>2813</v>
      </c>
      <c r="E636" s="3" t="s">
        <v>4</v>
      </c>
      <c r="F636" s="10" t="s">
        <v>1860</v>
      </c>
      <c r="G636" s="2" t="s">
        <v>1742</v>
      </c>
      <c r="H636" s="9" t="s">
        <v>110</v>
      </c>
      <c r="I636" s="9" t="s">
        <v>99</v>
      </c>
      <c r="J636" s="9" t="s">
        <v>109</v>
      </c>
      <c r="K636" s="9" t="s">
        <v>130</v>
      </c>
      <c r="L636" s="9" t="s">
        <v>108</v>
      </c>
      <c r="M636" s="9" t="s">
        <v>2379</v>
      </c>
      <c r="N636" s="9" t="s">
        <v>112</v>
      </c>
      <c r="O636" s="60">
        <v>38353</v>
      </c>
      <c r="P636" s="9">
        <v>5</v>
      </c>
      <c r="Q636" s="9">
        <v>15</v>
      </c>
      <c r="R636" s="9">
        <v>0</v>
      </c>
      <c r="S636" s="9">
        <v>50</v>
      </c>
      <c r="T636" s="9"/>
      <c r="U636" s="9">
        <v>3168</v>
      </c>
      <c r="V636" s="9"/>
      <c r="W636" s="86"/>
      <c r="X636" s="9">
        <v>14400</v>
      </c>
      <c r="Y636" s="40">
        <f t="shared" si="11"/>
        <v>13680</v>
      </c>
      <c r="Z636" s="40">
        <v>720</v>
      </c>
      <c r="AA636" s="9" t="s">
        <v>127</v>
      </c>
      <c r="AB636" s="9" t="s">
        <v>114</v>
      </c>
      <c r="AC636" s="9" t="s">
        <v>119</v>
      </c>
      <c r="AD636" s="3" t="s">
        <v>116</v>
      </c>
      <c r="AE636" s="9" t="s">
        <v>128</v>
      </c>
      <c r="AF636" s="3" t="s">
        <v>2008</v>
      </c>
      <c r="AG636" s="3" t="s">
        <v>2760</v>
      </c>
      <c r="AH636" s="4"/>
      <c r="AI636" s="9"/>
      <c r="AJ636" s="34">
        <v>44520</v>
      </c>
      <c r="AK636" s="3"/>
    </row>
    <row r="637" spans="1:37" s="15" customFormat="1" ht="12">
      <c r="A637" s="3">
        <v>635</v>
      </c>
      <c r="B637" s="1" t="s">
        <v>2814</v>
      </c>
      <c r="C637" s="2" t="s">
        <v>1861</v>
      </c>
      <c r="D637" s="2" t="s">
        <v>2815</v>
      </c>
      <c r="E637" s="3" t="s">
        <v>4</v>
      </c>
      <c r="F637" s="10" t="s">
        <v>1862</v>
      </c>
      <c r="G637" s="2" t="s">
        <v>1742</v>
      </c>
      <c r="H637" s="9" t="s">
        <v>110</v>
      </c>
      <c r="I637" s="9" t="s">
        <v>99</v>
      </c>
      <c r="J637" s="9" t="s">
        <v>109</v>
      </c>
      <c r="K637" s="9" t="s">
        <v>130</v>
      </c>
      <c r="L637" s="9" t="s">
        <v>108</v>
      </c>
      <c r="M637" s="9" t="s">
        <v>2379</v>
      </c>
      <c r="N637" s="9" t="s">
        <v>112</v>
      </c>
      <c r="O637" s="60">
        <v>38353</v>
      </c>
      <c r="P637" s="9">
        <v>5</v>
      </c>
      <c r="Q637" s="9">
        <v>15</v>
      </c>
      <c r="R637" s="9">
        <v>0</v>
      </c>
      <c r="S637" s="9">
        <v>50</v>
      </c>
      <c r="T637" s="9"/>
      <c r="U637" s="9"/>
      <c r="V637" s="9"/>
      <c r="W637" s="86"/>
      <c r="X637" s="9">
        <v>11050</v>
      </c>
      <c r="Y637" s="40">
        <f t="shared" si="11"/>
        <v>10497.5</v>
      </c>
      <c r="Z637" s="40">
        <v>552.5</v>
      </c>
      <c r="AA637" s="9" t="s">
        <v>252</v>
      </c>
      <c r="AB637" s="9" t="s">
        <v>114</v>
      </c>
      <c r="AC637" s="9" t="s">
        <v>119</v>
      </c>
      <c r="AD637" s="3" t="s">
        <v>116</v>
      </c>
      <c r="AE637" s="9" t="s">
        <v>128</v>
      </c>
      <c r="AF637" s="3" t="s">
        <v>2008</v>
      </c>
      <c r="AG637" s="3" t="s">
        <v>2760</v>
      </c>
      <c r="AH637" s="4"/>
      <c r="AI637" s="9"/>
      <c r="AJ637" s="34">
        <v>44519</v>
      </c>
      <c r="AK637" s="3"/>
    </row>
    <row r="638" spans="1:37" s="15" customFormat="1" ht="12">
      <c r="A638" s="3">
        <v>636</v>
      </c>
      <c r="B638" s="1" t="s">
        <v>1863</v>
      </c>
      <c r="C638" s="4" t="s">
        <v>1864</v>
      </c>
      <c r="D638" s="4" t="s">
        <v>2816</v>
      </c>
      <c r="E638" s="3" t="s">
        <v>4</v>
      </c>
      <c r="F638" s="10" t="s">
        <v>1865</v>
      </c>
      <c r="G638" s="4" t="s">
        <v>1742</v>
      </c>
      <c r="H638" s="9" t="s">
        <v>108</v>
      </c>
      <c r="I638" s="9" t="s">
        <v>457</v>
      </c>
      <c r="J638" s="9" t="s">
        <v>130</v>
      </c>
      <c r="K638" s="9" t="s">
        <v>108</v>
      </c>
      <c r="L638" s="9" t="s">
        <v>108</v>
      </c>
      <c r="M638" s="9" t="s">
        <v>2487</v>
      </c>
      <c r="N638" s="9" t="s">
        <v>112</v>
      </c>
      <c r="O638" s="60">
        <v>39448</v>
      </c>
      <c r="P638" s="9">
        <v>5</v>
      </c>
      <c r="Q638" s="9">
        <v>12</v>
      </c>
      <c r="R638" s="9">
        <v>0</v>
      </c>
      <c r="S638" s="9">
        <v>50</v>
      </c>
      <c r="T638" s="9"/>
      <c r="U638" s="9">
        <v>1122</v>
      </c>
      <c r="V638" s="9"/>
      <c r="W638" s="86"/>
      <c r="X638" s="9">
        <v>241960</v>
      </c>
      <c r="Y638" s="40">
        <f t="shared" si="11"/>
        <v>229862</v>
      </c>
      <c r="Z638" s="40">
        <v>12098</v>
      </c>
      <c r="AA638" s="9" t="s">
        <v>127</v>
      </c>
      <c r="AB638" s="9" t="s">
        <v>114</v>
      </c>
      <c r="AC638" s="9" t="s">
        <v>119</v>
      </c>
      <c r="AD638" s="3" t="s">
        <v>116</v>
      </c>
      <c r="AE638" s="9" t="s">
        <v>128</v>
      </c>
      <c r="AF638" s="3" t="s">
        <v>2008</v>
      </c>
      <c r="AG638" s="3" t="s">
        <v>2760</v>
      </c>
      <c r="AH638" s="4"/>
      <c r="AI638" s="9"/>
      <c r="AJ638" s="34">
        <v>44544</v>
      </c>
      <c r="AK638" s="3"/>
    </row>
    <row r="639" spans="1:37" s="15" customFormat="1" ht="12">
      <c r="A639" s="3">
        <v>637</v>
      </c>
      <c r="B639" s="1" t="s">
        <v>1866</v>
      </c>
      <c r="C639" s="4" t="s">
        <v>1867</v>
      </c>
      <c r="D639" s="4" t="s">
        <v>2817</v>
      </c>
      <c r="E639" s="3" t="s">
        <v>4</v>
      </c>
      <c r="F639" s="3" t="s">
        <v>1868</v>
      </c>
      <c r="G639" s="4" t="s">
        <v>1742</v>
      </c>
      <c r="H639" s="9" t="str">
        <f>VLOOKUP(B639,[1]采购中心!$C$1:$I$65536,7,0)</f>
        <v>否</v>
      </c>
      <c r="I639" s="9" t="str">
        <f>VLOOKUP(B639,[1]采购中心!$C$1:$J$65536,8,0)</f>
        <v>营销部门</v>
      </c>
      <c r="J639" s="9" t="str">
        <f>VLOOKUP(B639,[1]采购中心!$C$1:$K$65536,9,0)</f>
        <v>\</v>
      </c>
      <c r="K639" s="9"/>
      <c r="L639" s="9"/>
      <c r="M639" s="9" t="s">
        <v>2396</v>
      </c>
      <c r="N639" s="9" t="s">
        <v>112</v>
      </c>
      <c r="O639" s="60">
        <v>38039</v>
      </c>
      <c r="P639" s="9">
        <v>5</v>
      </c>
      <c r="Q639" s="9">
        <v>16</v>
      </c>
      <c r="R639" s="9">
        <v>0</v>
      </c>
      <c r="S639" s="9">
        <v>50</v>
      </c>
      <c r="T639" s="9"/>
      <c r="U639" s="9"/>
      <c r="V639" s="9"/>
      <c r="W639" s="86"/>
      <c r="X639" s="9">
        <v>36000</v>
      </c>
      <c r="Y639" s="40">
        <f t="shared" si="11"/>
        <v>34200</v>
      </c>
      <c r="Z639" s="40">
        <v>1800</v>
      </c>
      <c r="AA639" s="9" t="s">
        <v>252</v>
      </c>
      <c r="AB639" s="9" t="s">
        <v>114</v>
      </c>
      <c r="AC639" s="9" t="s">
        <v>119</v>
      </c>
      <c r="AD639" s="3" t="s">
        <v>116</v>
      </c>
      <c r="AE639" s="9" t="s">
        <v>128</v>
      </c>
      <c r="AF639" s="3" t="s">
        <v>2008</v>
      </c>
      <c r="AG639" s="3" t="s">
        <v>2760</v>
      </c>
      <c r="AH639" s="4"/>
      <c r="AI639" s="9"/>
      <c r="AJ639" s="34">
        <v>44564</v>
      </c>
      <c r="AK639" s="3"/>
    </row>
    <row r="640" spans="1:37" s="15" customFormat="1" ht="12">
      <c r="A640" s="3">
        <v>638</v>
      </c>
      <c r="B640" s="2" t="s">
        <v>1869</v>
      </c>
      <c r="C640" s="2" t="s">
        <v>1870</v>
      </c>
      <c r="D640" s="4" t="s">
        <v>2818</v>
      </c>
      <c r="E640" s="3" t="s">
        <v>4</v>
      </c>
      <c r="F640" s="10" t="s">
        <v>1871</v>
      </c>
      <c r="G640" s="6" t="s">
        <v>1742</v>
      </c>
      <c r="H640" s="9"/>
      <c r="I640" s="9"/>
      <c r="J640" s="9"/>
      <c r="K640" s="9"/>
      <c r="L640" s="9"/>
      <c r="M640" s="9" t="s">
        <v>2487</v>
      </c>
      <c r="N640" s="9" t="s">
        <v>112</v>
      </c>
      <c r="O640" s="60">
        <v>39156</v>
      </c>
      <c r="P640" s="9">
        <v>5</v>
      </c>
      <c r="Q640" s="9">
        <v>13</v>
      </c>
      <c r="R640" s="9">
        <v>0</v>
      </c>
      <c r="S640" s="9">
        <v>50</v>
      </c>
      <c r="T640" s="9"/>
      <c r="U640" s="9"/>
      <c r="V640" s="9"/>
      <c r="W640" s="86"/>
      <c r="X640" s="9">
        <v>19000</v>
      </c>
      <c r="Y640" s="40">
        <f t="shared" si="11"/>
        <v>18050</v>
      </c>
      <c r="Z640" s="40">
        <v>950</v>
      </c>
      <c r="AA640" s="9" t="s">
        <v>118</v>
      </c>
      <c r="AB640" s="9" t="s">
        <v>114</v>
      </c>
      <c r="AC640" s="9" t="s">
        <v>119</v>
      </c>
      <c r="AD640" s="3" t="s">
        <v>116</v>
      </c>
      <c r="AE640" s="9" t="s">
        <v>128</v>
      </c>
      <c r="AF640" s="3" t="s">
        <v>2008</v>
      </c>
      <c r="AG640" s="3" t="s">
        <v>2760</v>
      </c>
      <c r="AH640" s="4"/>
      <c r="AI640" s="9"/>
      <c r="AJ640" s="34">
        <v>44510</v>
      </c>
      <c r="AK640" s="3"/>
    </row>
    <row r="641" spans="1:37" s="15" customFormat="1" ht="12">
      <c r="A641" s="3">
        <v>639</v>
      </c>
      <c r="B641" s="2" t="s">
        <v>1872</v>
      </c>
      <c r="C641" s="2" t="s">
        <v>1873</v>
      </c>
      <c r="D641" s="4" t="s">
        <v>2819</v>
      </c>
      <c r="E641" s="3" t="s">
        <v>4</v>
      </c>
      <c r="F641" s="10" t="s">
        <v>1874</v>
      </c>
      <c r="G641" s="6" t="s">
        <v>1742</v>
      </c>
      <c r="H641" s="9" t="str">
        <f>VLOOKUP(B641,[1]采购中心!$C$1:$I$65536,7,0)</f>
        <v>否</v>
      </c>
      <c r="I641" s="9" t="str">
        <f>VLOOKUP(B641,[1]采购中心!$C$1:$J$65536,8,0)</f>
        <v>营销部门</v>
      </c>
      <c r="J641" s="9" t="str">
        <f>VLOOKUP(B641,[1]采购中心!$C$1:$K$65536,9,0)</f>
        <v>/</v>
      </c>
      <c r="K641" s="9"/>
      <c r="L641" s="9"/>
      <c r="M641" s="9" t="s">
        <v>2487</v>
      </c>
      <c r="N641" s="9" t="s">
        <v>112</v>
      </c>
      <c r="O641" s="60">
        <v>38352</v>
      </c>
      <c r="P641" s="9">
        <v>5</v>
      </c>
      <c r="Q641" s="9">
        <v>16</v>
      </c>
      <c r="R641" s="9">
        <v>0</v>
      </c>
      <c r="S641" s="9">
        <v>50</v>
      </c>
      <c r="T641" s="9"/>
      <c r="U641" s="9"/>
      <c r="V641" s="9"/>
      <c r="W641" s="86"/>
      <c r="X641" s="9">
        <v>12500</v>
      </c>
      <c r="Y641" s="40">
        <f t="shared" si="11"/>
        <v>11875</v>
      </c>
      <c r="Z641" s="40">
        <v>625</v>
      </c>
      <c r="AA641" s="9" t="s">
        <v>252</v>
      </c>
      <c r="AB641" s="9" t="s">
        <v>114</v>
      </c>
      <c r="AC641" s="9" t="s">
        <v>119</v>
      </c>
      <c r="AD641" s="3" t="s">
        <v>116</v>
      </c>
      <c r="AE641" s="9" t="s">
        <v>128</v>
      </c>
      <c r="AF641" s="3" t="s">
        <v>2008</v>
      </c>
      <c r="AG641" s="3" t="s">
        <v>2760</v>
      </c>
      <c r="AH641" s="4"/>
      <c r="AI641" s="9"/>
      <c r="AJ641" s="34">
        <v>44510</v>
      </c>
      <c r="AK641" s="3"/>
    </row>
    <row r="642" spans="1:37" s="15" customFormat="1" ht="12">
      <c r="A642" s="3">
        <v>640</v>
      </c>
      <c r="B642" s="14" t="s">
        <v>1875</v>
      </c>
      <c r="C642" s="2" t="s">
        <v>1876</v>
      </c>
      <c r="D642" s="2" t="s">
        <v>1877</v>
      </c>
      <c r="E642" s="3" t="s">
        <v>4</v>
      </c>
      <c r="F642" s="10" t="s">
        <v>1878</v>
      </c>
      <c r="G642" s="2" t="s">
        <v>1879</v>
      </c>
      <c r="H642" s="9" t="str">
        <f>VLOOKUP(B642,[1]采购中心!$C$1:$I$65536,7,0)</f>
        <v>否</v>
      </c>
      <c r="I642" s="9" t="str">
        <f>VLOOKUP(B642,[1]采购中心!$C$1:$J$65536,8,0)</f>
        <v>营销部门</v>
      </c>
      <c r="J642" s="9" t="str">
        <f>VLOOKUP(B642,[1]采购中心!$C$1:$K$65536,9,0)</f>
        <v>/</v>
      </c>
      <c r="K642" s="9"/>
      <c r="L642" s="9"/>
      <c r="M642" s="9" t="s">
        <v>2396</v>
      </c>
      <c r="N642" s="9" t="s">
        <v>112</v>
      </c>
      <c r="O642" s="60">
        <v>40172</v>
      </c>
      <c r="P642" s="9">
        <v>5</v>
      </c>
      <c r="Q642" s="9">
        <v>11</v>
      </c>
      <c r="R642" s="9">
        <v>0</v>
      </c>
      <c r="S642" s="9">
        <v>50</v>
      </c>
      <c r="T642" s="9"/>
      <c r="U642" s="9"/>
      <c r="V642" s="9"/>
      <c r="W642" s="44"/>
      <c r="X642" s="9">
        <v>204503.5</v>
      </c>
      <c r="Y642" s="40">
        <f t="shared" si="11"/>
        <v>194278.32</v>
      </c>
      <c r="Z642" s="40">
        <v>10225.18</v>
      </c>
      <c r="AA642" s="9" t="s">
        <v>252</v>
      </c>
      <c r="AB642" s="9" t="s">
        <v>114</v>
      </c>
      <c r="AC642" s="9" t="s">
        <v>119</v>
      </c>
      <c r="AD642" s="3" t="s">
        <v>116</v>
      </c>
      <c r="AE642" s="9" t="s">
        <v>128</v>
      </c>
      <c r="AF642" s="3" t="s">
        <v>2008</v>
      </c>
      <c r="AG642" s="3" t="s">
        <v>2820</v>
      </c>
      <c r="AH642" s="9" t="s">
        <v>2300</v>
      </c>
      <c r="AI642" s="9" t="s">
        <v>2256</v>
      </c>
      <c r="AJ642" s="34">
        <v>44520</v>
      </c>
      <c r="AK642" s="3"/>
    </row>
    <row r="643" spans="1:37" s="15" customFormat="1" ht="12">
      <c r="A643" s="3">
        <v>641</v>
      </c>
      <c r="B643" s="1" t="s">
        <v>1880</v>
      </c>
      <c r="C643" s="2" t="s">
        <v>1881</v>
      </c>
      <c r="D643" s="2" t="s">
        <v>1882</v>
      </c>
      <c r="E643" s="3" t="s">
        <v>4</v>
      </c>
      <c r="F643" s="10" t="s">
        <v>1883</v>
      </c>
      <c r="G643" s="2" t="s">
        <v>1884</v>
      </c>
      <c r="H643" s="9" t="str">
        <f>VLOOKUP(B643,[1]采购中心!$C$1:$I$65536,7,0)</f>
        <v>否</v>
      </c>
      <c r="I643" s="9" t="str">
        <f>VLOOKUP(B643,[1]采购中心!$C$1:$J$65536,8,0)</f>
        <v>营销部门</v>
      </c>
      <c r="J643" s="9" t="str">
        <f>VLOOKUP(B643,[1]采购中心!$C$1:$K$65536,9,0)</f>
        <v>/</v>
      </c>
      <c r="K643" s="9"/>
      <c r="L643" s="9"/>
      <c r="M643" s="9" t="s">
        <v>2396</v>
      </c>
      <c r="N643" s="9" t="s">
        <v>112</v>
      </c>
      <c r="O643" s="60">
        <v>40172</v>
      </c>
      <c r="P643" s="9">
        <v>5</v>
      </c>
      <c r="Q643" s="9">
        <v>11</v>
      </c>
      <c r="R643" s="9">
        <v>0</v>
      </c>
      <c r="S643" s="9">
        <v>50</v>
      </c>
      <c r="T643" s="9"/>
      <c r="U643" s="9"/>
      <c r="V643" s="9"/>
      <c r="W643" s="44"/>
      <c r="X643" s="9">
        <v>103983.53</v>
      </c>
      <c r="Y643" s="40">
        <f t="shared" si="11"/>
        <v>98784.35</v>
      </c>
      <c r="Z643" s="40">
        <v>5199.18</v>
      </c>
      <c r="AA643" s="9" t="s">
        <v>252</v>
      </c>
      <c r="AB643" s="9" t="s">
        <v>114</v>
      </c>
      <c r="AC643" s="9" t="s">
        <v>119</v>
      </c>
      <c r="AD643" s="3" t="s">
        <v>116</v>
      </c>
      <c r="AE643" s="9" t="s">
        <v>128</v>
      </c>
      <c r="AF643" s="3" t="s">
        <v>2008</v>
      </c>
      <c r="AG643" s="3" t="s">
        <v>2820</v>
      </c>
      <c r="AH643" s="4" t="s">
        <v>2300</v>
      </c>
      <c r="AI643" s="9" t="s">
        <v>2256</v>
      </c>
      <c r="AJ643" s="34">
        <v>44546</v>
      </c>
      <c r="AK643" s="3"/>
    </row>
    <row r="644" spans="1:37" s="15" customFormat="1" ht="24">
      <c r="A644" s="3">
        <v>642</v>
      </c>
      <c r="B644" s="29" t="s">
        <v>2821</v>
      </c>
      <c r="C644" s="8" t="s">
        <v>1885</v>
      </c>
      <c r="D644" s="13" t="s">
        <v>2822</v>
      </c>
      <c r="E644" s="3" t="s">
        <v>4</v>
      </c>
      <c r="F644" s="3" t="s">
        <v>1886</v>
      </c>
      <c r="G644" s="4" t="s">
        <v>1887</v>
      </c>
      <c r="H644" s="9"/>
      <c r="I644" s="9"/>
      <c r="J644" s="9"/>
      <c r="K644" s="9"/>
      <c r="L644" s="9"/>
      <c r="M644" s="9" t="s">
        <v>2823</v>
      </c>
      <c r="N644" s="9" t="s">
        <v>811</v>
      </c>
      <c r="O644" s="60" t="s">
        <v>1888</v>
      </c>
      <c r="P644" s="9">
        <v>5</v>
      </c>
      <c r="Q644" s="9">
        <v>14</v>
      </c>
      <c r="R644" s="9">
        <v>0</v>
      </c>
      <c r="S644" s="9">
        <v>50</v>
      </c>
      <c r="T644" s="9"/>
      <c r="U644" s="9"/>
      <c r="V644" s="9"/>
      <c r="W644" s="44"/>
      <c r="X644" s="9">
        <v>14273.5</v>
      </c>
      <c r="Y644" s="40">
        <f t="shared" si="11"/>
        <v>13559.82</v>
      </c>
      <c r="Z644" s="40">
        <v>713.68</v>
      </c>
      <c r="AA644" s="9" t="s">
        <v>1889</v>
      </c>
      <c r="AB644" s="9" t="s">
        <v>114</v>
      </c>
      <c r="AC644" s="9" t="s">
        <v>119</v>
      </c>
      <c r="AD644" s="3" t="s">
        <v>116</v>
      </c>
      <c r="AE644" s="9"/>
      <c r="AF644" s="3" t="s">
        <v>2008</v>
      </c>
      <c r="AG644" s="3" t="s">
        <v>2824</v>
      </c>
      <c r="AH644" s="9"/>
      <c r="AI644" s="9" t="s">
        <v>2402</v>
      </c>
      <c r="AJ644" s="34">
        <v>44533</v>
      </c>
      <c r="AK644" s="3"/>
    </row>
    <row r="645" spans="1:37" s="15" customFormat="1" ht="12">
      <c r="A645" s="3">
        <v>643</v>
      </c>
      <c r="B645" s="8" t="s">
        <v>2825</v>
      </c>
      <c r="C645" s="4" t="s">
        <v>1891</v>
      </c>
      <c r="D645" s="4" t="s">
        <v>2826</v>
      </c>
      <c r="E645" s="3" t="s">
        <v>4</v>
      </c>
      <c r="F645" s="3" t="s">
        <v>1892</v>
      </c>
      <c r="G645" s="4" t="s">
        <v>1890</v>
      </c>
      <c r="H645" s="9"/>
      <c r="I645" s="9"/>
      <c r="J645" s="9"/>
      <c r="K645" s="9"/>
      <c r="L645" s="9"/>
      <c r="M645" s="9" t="s">
        <v>2827</v>
      </c>
      <c r="N645" s="9" t="s">
        <v>123</v>
      </c>
      <c r="O645" s="60">
        <v>41076</v>
      </c>
      <c r="P645" s="9">
        <v>5</v>
      </c>
      <c r="Q645" s="9">
        <v>8</v>
      </c>
      <c r="R645" s="9">
        <v>0</v>
      </c>
      <c r="S645" s="9">
        <v>50</v>
      </c>
      <c r="T645" s="9"/>
      <c r="U645" s="9"/>
      <c r="V645" s="9"/>
      <c r="W645" s="44"/>
      <c r="X645" s="9"/>
      <c r="Y645" s="9"/>
      <c r="Z645" s="40"/>
      <c r="AA645" s="9" t="s">
        <v>252</v>
      </c>
      <c r="AB645" s="9" t="s">
        <v>114</v>
      </c>
      <c r="AC645" s="9" t="s">
        <v>115</v>
      </c>
      <c r="AD645" s="3" t="s">
        <v>116</v>
      </c>
      <c r="AE645" s="9"/>
      <c r="AF645" s="3" t="s">
        <v>2008</v>
      </c>
      <c r="AG645" s="3" t="s">
        <v>2828</v>
      </c>
      <c r="AH645" s="4"/>
      <c r="AI645" s="9"/>
      <c r="AJ645" s="34">
        <v>44530</v>
      </c>
      <c r="AK645" s="3"/>
    </row>
    <row r="646" spans="1:37" s="15" customFormat="1" ht="12">
      <c r="A646" s="3">
        <v>644</v>
      </c>
      <c r="B646" s="8" t="s">
        <v>2829</v>
      </c>
      <c r="C646" s="4" t="s">
        <v>1893</v>
      </c>
      <c r="D646" s="4" t="s">
        <v>2830</v>
      </c>
      <c r="E646" s="3" t="s">
        <v>4</v>
      </c>
      <c r="F646" s="3" t="s">
        <v>1894</v>
      </c>
      <c r="G646" s="4" t="s">
        <v>1890</v>
      </c>
      <c r="H646" s="9"/>
      <c r="I646" s="9"/>
      <c r="J646" s="9"/>
      <c r="K646" s="9"/>
      <c r="L646" s="9"/>
      <c r="M646" s="9" t="s">
        <v>2827</v>
      </c>
      <c r="N646" s="9" t="s">
        <v>123</v>
      </c>
      <c r="O646" s="60">
        <v>41076</v>
      </c>
      <c r="P646" s="9">
        <v>5</v>
      </c>
      <c r="Q646" s="9">
        <v>8</v>
      </c>
      <c r="R646" s="9">
        <v>0</v>
      </c>
      <c r="S646" s="9">
        <v>50</v>
      </c>
      <c r="T646" s="9"/>
      <c r="U646" s="9"/>
      <c r="V646" s="9"/>
      <c r="W646" s="44"/>
      <c r="X646" s="9"/>
      <c r="Y646" s="9"/>
      <c r="Z646" s="40"/>
      <c r="AA646" s="9" t="s">
        <v>252</v>
      </c>
      <c r="AB646" s="9" t="s">
        <v>114</v>
      </c>
      <c r="AC646" s="9" t="s">
        <v>115</v>
      </c>
      <c r="AD646" s="3" t="s">
        <v>116</v>
      </c>
      <c r="AE646" s="9"/>
      <c r="AF646" s="3" t="s">
        <v>2008</v>
      </c>
      <c r="AG646" s="3" t="s">
        <v>2828</v>
      </c>
      <c r="AH646" s="4"/>
      <c r="AI646" s="9"/>
      <c r="AJ646" s="34">
        <v>44509</v>
      </c>
      <c r="AK646" s="3"/>
    </row>
    <row r="647" spans="1:37" s="15" customFormat="1" ht="12">
      <c r="A647" s="3">
        <v>645</v>
      </c>
      <c r="B647" s="8" t="s">
        <v>2831</v>
      </c>
      <c r="C647" s="4" t="s">
        <v>1895</v>
      </c>
      <c r="D647" s="4" t="s">
        <v>2832</v>
      </c>
      <c r="E647" s="3" t="s">
        <v>4</v>
      </c>
      <c r="F647" s="3" t="s">
        <v>1896</v>
      </c>
      <c r="G647" s="4" t="s">
        <v>1890</v>
      </c>
      <c r="H647" s="9"/>
      <c r="I647" s="9"/>
      <c r="J647" s="9"/>
      <c r="K647" s="9"/>
      <c r="L647" s="9"/>
      <c r="M647" s="9" t="s">
        <v>2827</v>
      </c>
      <c r="N647" s="9" t="s">
        <v>123</v>
      </c>
      <c r="O647" s="60">
        <v>41076</v>
      </c>
      <c r="P647" s="9">
        <v>5</v>
      </c>
      <c r="Q647" s="9">
        <v>8</v>
      </c>
      <c r="R647" s="9">
        <v>0</v>
      </c>
      <c r="S647" s="9">
        <v>50</v>
      </c>
      <c r="T647" s="9"/>
      <c r="U647" s="9"/>
      <c r="V647" s="9"/>
      <c r="W647" s="44"/>
      <c r="X647" s="9"/>
      <c r="Y647" s="9"/>
      <c r="Z647" s="40"/>
      <c r="AA647" s="9" t="s">
        <v>252</v>
      </c>
      <c r="AB647" s="9" t="s">
        <v>114</v>
      </c>
      <c r="AC647" s="9" t="s">
        <v>115</v>
      </c>
      <c r="AD647" s="3" t="s">
        <v>116</v>
      </c>
      <c r="AE647" s="9"/>
      <c r="AF647" s="3" t="s">
        <v>2008</v>
      </c>
      <c r="AG647" s="3" t="s">
        <v>2828</v>
      </c>
      <c r="AH647" s="4"/>
      <c r="AI647" s="9"/>
      <c r="AJ647" s="34">
        <v>44526</v>
      </c>
      <c r="AK647" s="3"/>
    </row>
    <row r="648" spans="1:37" s="15" customFormat="1" ht="12">
      <c r="A648" s="3">
        <v>646</v>
      </c>
      <c r="B648" s="8" t="s">
        <v>2833</v>
      </c>
      <c r="C648" s="4" t="s">
        <v>1897</v>
      </c>
      <c r="D648" s="4" t="s">
        <v>2834</v>
      </c>
      <c r="E648" s="3" t="s">
        <v>4</v>
      </c>
      <c r="F648" s="3" t="s">
        <v>1898</v>
      </c>
      <c r="G648" s="4" t="s">
        <v>1890</v>
      </c>
      <c r="H648" s="9"/>
      <c r="I648" s="9"/>
      <c r="J648" s="9"/>
      <c r="K648" s="9"/>
      <c r="L648" s="9"/>
      <c r="M648" s="9" t="s">
        <v>2827</v>
      </c>
      <c r="N648" s="9" t="s">
        <v>123</v>
      </c>
      <c r="O648" s="60">
        <v>41076</v>
      </c>
      <c r="P648" s="9">
        <v>5</v>
      </c>
      <c r="Q648" s="9">
        <v>8</v>
      </c>
      <c r="R648" s="9">
        <v>0</v>
      </c>
      <c r="S648" s="9">
        <v>50</v>
      </c>
      <c r="T648" s="9"/>
      <c r="U648" s="9"/>
      <c r="V648" s="9"/>
      <c r="W648" s="44"/>
      <c r="X648" s="9"/>
      <c r="Y648" s="9"/>
      <c r="Z648" s="40"/>
      <c r="AA648" s="9" t="s">
        <v>252</v>
      </c>
      <c r="AB648" s="9" t="s">
        <v>114</v>
      </c>
      <c r="AC648" s="9" t="s">
        <v>115</v>
      </c>
      <c r="AD648" s="3" t="s">
        <v>116</v>
      </c>
      <c r="AE648" s="9"/>
      <c r="AF648" s="3" t="s">
        <v>2008</v>
      </c>
      <c r="AG648" s="3" t="s">
        <v>2828</v>
      </c>
      <c r="AH648" s="4"/>
      <c r="AI648" s="9"/>
      <c r="AJ648" s="34">
        <v>44532</v>
      </c>
      <c r="AK648" s="3"/>
    </row>
    <row r="649" spans="1:37" s="15" customFormat="1" ht="12">
      <c r="A649" s="3">
        <v>647</v>
      </c>
      <c r="B649" s="8" t="s">
        <v>2835</v>
      </c>
      <c r="C649" s="4" t="s">
        <v>1899</v>
      </c>
      <c r="D649" s="4" t="s">
        <v>2836</v>
      </c>
      <c r="E649" s="3" t="s">
        <v>4</v>
      </c>
      <c r="F649" s="3" t="s">
        <v>1900</v>
      </c>
      <c r="G649" s="4" t="s">
        <v>1890</v>
      </c>
      <c r="H649" s="9"/>
      <c r="I649" s="9"/>
      <c r="J649" s="9"/>
      <c r="K649" s="9"/>
      <c r="L649" s="9"/>
      <c r="M649" s="9" t="s">
        <v>2827</v>
      </c>
      <c r="N649" s="9" t="s">
        <v>123</v>
      </c>
      <c r="O649" s="60">
        <v>41076</v>
      </c>
      <c r="P649" s="9">
        <v>5</v>
      </c>
      <c r="Q649" s="9">
        <v>8</v>
      </c>
      <c r="R649" s="9">
        <v>0</v>
      </c>
      <c r="S649" s="9">
        <v>50</v>
      </c>
      <c r="T649" s="9"/>
      <c r="U649" s="9"/>
      <c r="V649" s="9"/>
      <c r="W649" s="44"/>
      <c r="X649" s="9"/>
      <c r="Y649" s="9"/>
      <c r="Z649" s="40"/>
      <c r="AA649" s="9" t="s">
        <v>252</v>
      </c>
      <c r="AB649" s="9" t="s">
        <v>114</v>
      </c>
      <c r="AC649" s="9" t="s">
        <v>115</v>
      </c>
      <c r="AD649" s="3" t="s">
        <v>116</v>
      </c>
      <c r="AE649" s="9"/>
      <c r="AF649" s="3" t="s">
        <v>2008</v>
      </c>
      <c r="AG649" s="3" t="s">
        <v>2828</v>
      </c>
      <c r="AH649" s="4"/>
      <c r="AI649" s="9"/>
      <c r="AJ649" s="34">
        <v>44524</v>
      </c>
      <c r="AK649" s="3"/>
    </row>
    <row r="650" spans="1:37" s="15" customFormat="1" ht="12">
      <c r="A650" s="3">
        <v>648</v>
      </c>
      <c r="B650" s="8" t="s">
        <v>2837</v>
      </c>
      <c r="C650" s="4" t="s">
        <v>1901</v>
      </c>
      <c r="D650" s="4" t="s">
        <v>2838</v>
      </c>
      <c r="E650" s="3" t="s">
        <v>4</v>
      </c>
      <c r="F650" s="3" t="s">
        <v>1902</v>
      </c>
      <c r="G650" s="4" t="s">
        <v>1890</v>
      </c>
      <c r="H650" s="9"/>
      <c r="I650" s="9"/>
      <c r="J650" s="9"/>
      <c r="K650" s="9"/>
      <c r="L650" s="9"/>
      <c r="M650" s="9" t="s">
        <v>2827</v>
      </c>
      <c r="N650" s="9" t="s">
        <v>123</v>
      </c>
      <c r="O650" s="60">
        <v>41076</v>
      </c>
      <c r="P650" s="9">
        <v>5</v>
      </c>
      <c r="Q650" s="9">
        <v>8</v>
      </c>
      <c r="R650" s="9">
        <v>0</v>
      </c>
      <c r="S650" s="9">
        <v>50</v>
      </c>
      <c r="T650" s="9"/>
      <c r="U650" s="9"/>
      <c r="V650" s="9"/>
      <c r="W650" s="44"/>
      <c r="X650" s="9"/>
      <c r="Y650" s="9"/>
      <c r="Z650" s="40"/>
      <c r="AA650" s="9" t="s">
        <v>252</v>
      </c>
      <c r="AB650" s="9" t="s">
        <v>114</v>
      </c>
      <c r="AC650" s="9" t="s">
        <v>115</v>
      </c>
      <c r="AD650" s="3" t="s">
        <v>116</v>
      </c>
      <c r="AE650" s="9"/>
      <c r="AF650" s="3" t="s">
        <v>2008</v>
      </c>
      <c r="AG650" s="3" t="s">
        <v>2828</v>
      </c>
      <c r="AH650" s="4"/>
      <c r="AI650" s="9"/>
      <c r="AJ650" s="34">
        <v>44526</v>
      </c>
      <c r="AK650" s="3"/>
    </row>
    <row r="651" spans="1:37" s="15" customFormat="1" ht="12">
      <c r="A651" s="3">
        <v>649</v>
      </c>
      <c r="B651" s="8" t="s">
        <v>2839</v>
      </c>
      <c r="C651" s="4" t="s">
        <v>1903</v>
      </c>
      <c r="D651" s="4" t="s">
        <v>2840</v>
      </c>
      <c r="E651" s="3" t="s">
        <v>4</v>
      </c>
      <c r="F651" s="3" t="s">
        <v>1904</v>
      </c>
      <c r="G651" s="4" t="s">
        <v>1890</v>
      </c>
      <c r="H651" s="9"/>
      <c r="I651" s="9"/>
      <c r="J651" s="9"/>
      <c r="K651" s="9"/>
      <c r="L651" s="9"/>
      <c r="M651" s="9" t="s">
        <v>2827</v>
      </c>
      <c r="N651" s="9" t="s">
        <v>123</v>
      </c>
      <c r="O651" s="60">
        <v>41076</v>
      </c>
      <c r="P651" s="9">
        <v>5</v>
      </c>
      <c r="Q651" s="9">
        <v>8</v>
      </c>
      <c r="R651" s="9">
        <v>0</v>
      </c>
      <c r="S651" s="9">
        <v>50</v>
      </c>
      <c r="T651" s="9"/>
      <c r="U651" s="9"/>
      <c r="V651" s="9"/>
      <c r="W651" s="44"/>
      <c r="X651" s="9"/>
      <c r="Y651" s="9"/>
      <c r="Z651" s="40"/>
      <c r="AA651" s="9" t="s">
        <v>252</v>
      </c>
      <c r="AB651" s="9" t="s">
        <v>114</v>
      </c>
      <c r="AC651" s="9" t="s">
        <v>115</v>
      </c>
      <c r="AD651" s="3" t="s">
        <v>116</v>
      </c>
      <c r="AE651" s="9"/>
      <c r="AF651" s="3" t="s">
        <v>2008</v>
      </c>
      <c r="AG651" s="3" t="s">
        <v>2828</v>
      </c>
      <c r="AH651" s="4"/>
      <c r="AI651" s="9"/>
      <c r="AJ651" s="34">
        <v>44510</v>
      </c>
      <c r="AK651" s="3"/>
    </row>
    <row r="652" spans="1:37" s="15" customFormat="1" ht="12">
      <c r="A652" s="3">
        <v>650</v>
      </c>
      <c r="B652" s="8" t="s">
        <v>1905</v>
      </c>
      <c r="C652" s="4" t="s">
        <v>2841</v>
      </c>
      <c r="D652" s="4" t="s">
        <v>2842</v>
      </c>
      <c r="E652" s="3" t="s">
        <v>4</v>
      </c>
      <c r="F652" s="3" t="s">
        <v>1906</v>
      </c>
      <c r="G652" s="9" t="s">
        <v>1696</v>
      </c>
      <c r="H652" s="9"/>
      <c r="I652" s="9"/>
      <c r="J652" s="9"/>
      <c r="K652" s="9"/>
      <c r="L652" s="9"/>
      <c r="M652" s="9" t="s">
        <v>2843</v>
      </c>
      <c r="N652" s="9" t="s">
        <v>123</v>
      </c>
      <c r="O652" s="60">
        <v>39668</v>
      </c>
      <c r="P652" s="9">
        <v>5</v>
      </c>
      <c r="Q652" s="9">
        <v>12</v>
      </c>
      <c r="R652" s="9">
        <v>0</v>
      </c>
      <c r="S652" s="9">
        <v>50</v>
      </c>
      <c r="T652" s="9"/>
      <c r="U652" s="9"/>
      <c r="V652" s="9"/>
      <c r="W652" s="44"/>
      <c r="X652" s="9"/>
      <c r="Y652" s="9"/>
      <c r="Z652" s="40"/>
      <c r="AA652" s="9" t="s">
        <v>252</v>
      </c>
      <c r="AB652" s="9" t="s">
        <v>114</v>
      </c>
      <c r="AC652" s="9" t="s">
        <v>119</v>
      </c>
      <c r="AD652" s="3" t="s">
        <v>116</v>
      </c>
      <c r="AE652" s="9"/>
      <c r="AF652" s="3" t="s">
        <v>2008</v>
      </c>
      <c r="AG652" s="3">
        <v>418</v>
      </c>
      <c r="AH652" s="4"/>
      <c r="AI652" s="9"/>
      <c r="AJ652" s="34">
        <v>44536</v>
      </c>
      <c r="AK652" s="3">
        <f>65/1000</f>
        <v>6.5000000000000002E-2</v>
      </c>
    </row>
    <row r="653" spans="1:37" s="15" customFormat="1" ht="12">
      <c r="A653" s="3">
        <v>651</v>
      </c>
      <c r="B653" s="62" t="s">
        <v>2844</v>
      </c>
      <c r="C653" s="4" t="s">
        <v>1907</v>
      </c>
      <c r="D653" s="4" t="s">
        <v>2012</v>
      </c>
      <c r="E653" s="3" t="s">
        <v>4</v>
      </c>
      <c r="F653" s="50" t="s">
        <v>2845</v>
      </c>
      <c r="G653" s="9" t="s">
        <v>40</v>
      </c>
      <c r="H653" s="9"/>
      <c r="I653" s="9"/>
      <c r="J653" s="9"/>
      <c r="K653" s="9"/>
      <c r="L653" s="9"/>
      <c r="M653" s="9" t="s">
        <v>2099</v>
      </c>
      <c r="N653" s="9" t="s">
        <v>123</v>
      </c>
      <c r="O653" s="60">
        <v>40743</v>
      </c>
      <c r="P653" s="9">
        <v>5</v>
      </c>
      <c r="Q653" s="9">
        <v>9</v>
      </c>
      <c r="R653" s="9">
        <v>0</v>
      </c>
      <c r="S653" s="9">
        <v>50</v>
      </c>
      <c r="T653" s="9"/>
      <c r="U653" s="9"/>
      <c r="V653" s="9"/>
      <c r="W653" s="44"/>
      <c r="X653" s="9"/>
      <c r="Y653" s="9"/>
      <c r="Z653" s="40"/>
      <c r="AA653" s="9" t="s">
        <v>252</v>
      </c>
      <c r="AB653" s="9" t="s">
        <v>114</v>
      </c>
      <c r="AC653" s="9" t="s">
        <v>115</v>
      </c>
      <c r="AD653" s="3" t="s">
        <v>116</v>
      </c>
      <c r="AE653" s="9"/>
      <c r="AF653" s="3" t="s">
        <v>2008</v>
      </c>
      <c r="AG653" s="3" t="s">
        <v>2009</v>
      </c>
      <c r="AH653" s="4"/>
      <c r="AI653" s="9"/>
      <c r="AJ653" s="34">
        <v>44560</v>
      </c>
      <c r="AK653" s="3"/>
    </row>
    <row r="654" spans="1:37" s="15" customFormat="1" ht="12">
      <c r="A654" s="3">
        <v>652</v>
      </c>
      <c r="B654" s="11" t="s">
        <v>1908</v>
      </c>
      <c r="C654" s="4" t="s">
        <v>1909</v>
      </c>
      <c r="D654" s="4" t="s">
        <v>2319</v>
      </c>
      <c r="E654" s="3" t="s">
        <v>4</v>
      </c>
      <c r="F654" s="3" t="s">
        <v>1910</v>
      </c>
      <c r="G654" s="9" t="s">
        <v>660</v>
      </c>
      <c r="H654" s="9"/>
      <c r="I654" s="9"/>
      <c r="J654" s="9"/>
      <c r="K654" s="9"/>
      <c r="L654" s="9"/>
      <c r="M654" s="9" t="s">
        <v>2099</v>
      </c>
      <c r="N654" s="9" t="s">
        <v>123</v>
      </c>
      <c r="O654" s="60">
        <v>41897</v>
      </c>
      <c r="P654" s="9">
        <v>5</v>
      </c>
      <c r="Q654" s="9">
        <v>6</v>
      </c>
      <c r="R654" s="9">
        <v>0</v>
      </c>
      <c r="S654" s="9">
        <v>80</v>
      </c>
      <c r="T654" s="9"/>
      <c r="U654" s="9"/>
      <c r="V654" s="9"/>
      <c r="W654" s="44"/>
      <c r="X654" s="9"/>
      <c r="Y654" s="9"/>
      <c r="Z654" s="40"/>
      <c r="AA654" s="9" t="s">
        <v>252</v>
      </c>
      <c r="AB654" s="9" t="s">
        <v>114</v>
      </c>
      <c r="AC654" s="9" t="s">
        <v>115</v>
      </c>
      <c r="AD654" s="3" t="s">
        <v>116</v>
      </c>
      <c r="AE654" s="9"/>
      <c r="AF654" s="3" t="s">
        <v>2008</v>
      </c>
      <c r="AG654" s="3" t="s">
        <v>2846</v>
      </c>
      <c r="AH654" s="4"/>
      <c r="AI654" s="9"/>
      <c r="AJ654" s="34">
        <v>44559</v>
      </c>
      <c r="AK654" s="3"/>
    </row>
    <row r="655" spans="1:37" s="15" customFormat="1" ht="12">
      <c r="A655" s="3">
        <v>653</v>
      </c>
      <c r="B655" s="11" t="s">
        <v>2847</v>
      </c>
      <c r="C655" s="4" t="s">
        <v>1911</v>
      </c>
      <c r="D655" s="4" t="s">
        <v>2583</v>
      </c>
      <c r="E655" s="3" t="s">
        <v>4</v>
      </c>
      <c r="F655" s="3" t="s">
        <v>1912</v>
      </c>
      <c r="G655" s="9" t="s">
        <v>56</v>
      </c>
      <c r="H655" s="9"/>
      <c r="I655" s="9"/>
      <c r="J655" s="9"/>
      <c r="K655" s="9"/>
      <c r="L655" s="9"/>
      <c r="M655" s="9" t="s">
        <v>2396</v>
      </c>
      <c r="N655" s="9" t="s">
        <v>123</v>
      </c>
      <c r="O655" s="60">
        <v>41043</v>
      </c>
      <c r="P655" s="9">
        <v>5</v>
      </c>
      <c r="Q655" s="9">
        <v>8</v>
      </c>
      <c r="R655" s="9">
        <v>0</v>
      </c>
      <c r="S655" s="9">
        <v>50</v>
      </c>
      <c r="T655" s="9"/>
      <c r="U655" s="9"/>
      <c r="V655" s="9"/>
      <c r="W655" s="44"/>
      <c r="X655" s="9"/>
      <c r="Y655" s="9"/>
      <c r="Z655" s="40"/>
      <c r="AA655" s="9" t="s">
        <v>252</v>
      </c>
      <c r="AB655" s="9" t="s">
        <v>114</v>
      </c>
      <c r="AC655" s="9" t="s">
        <v>115</v>
      </c>
      <c r="AD655" s="3" t="s">
        <v>116</v>
      </c>
      <c r="AE655" s="9"/>
      <c r="AF655" s="3" t="s">
        <v>2008</v>
      </c>
      <c r="AG655" s="3" t="s">
        <v>2492</v>
      </c>
      <c r="AH655" s="9"/>
      <c r="AI655" s="9"/>
      <c r="AJ655" s="34">
        <v>44529</v>
      </c>
      <c r="AK655" s="3"/>
    </row>
    <row r="656" spans="1:37" s="15" customFormat="1" ht="14.25" customHeight="1">
      <c r="A656" s="3">
        <v>654</v>
      </c>
      <c r="B656" s="8" t="s">
        <v>2848</v>
      </c>
      <c r="C656" s="2" t="s">
        <v>1918</v>
      </c>
      <c r="D656" s="46">
        <v>391990217</v>
      </c>
      <c r="E656" s="3" t="s">
        <v>4</v>
      </c>
      <c r="F656" s="10" t="s">
        <v>2849</v>
      </c>
      <c r="G656" s="6" t="s">
        <v>294</v>
      </c>
      <c r="H656" s="3" t="s">
        <v>110</v>
      </c>
      <c r="I656" s="3" t="s">
        <v>110</v>
      </c>
      <c r="J656" s="39">
        <v>40557</v>
      </c>
      <c r="K656" s="9">
        <v>5</v>
      </c>
      <c r="L656" s="9">
        <v>9</v>
      </c>
      <c r="M656" s="9">
        <v>0</v>
      </c>
      <c r="N656" s="9">
        <v>50</v>
      </c>
      <c r="O656" s="9"/>
      <c r="P656" s="9" t="s">
        <v>130</v>
      </c>
      <c r="Q656" s="9"/>
      <c r="R656" s="50"/>
      <c r="S656" s="9">
        <v>245000</v>
      </c>
      <c r="T656" s="40">
        <f t="shared" ref="T656:T692" si="12">S656-U656</f>
        <v>232750</v>
      </c>
      <c r="U656" s="40">
        <v>12250</v>
      </c>
      <c r="V656" s="9" t="s">
        <v>118</v>
      </c>
      <c r="W656" s="9" t="s">
        <v>114</v>
      </c>
      <c r="X656" s="9" t="s">
        <v>119</v>
      </c>
      <c r="Y656" s="3" t="s">
        <v>116</v>
      </c>
      <c r="Z656" s="9" t="s">
        <v>128</v>
      </c>
      <c r="AA656" s="3" t="s">
        <v>2008</v>
      </c>
      <c r="AB656" s="3" t="s">
        <v>2126</v>
      </c>
      <c r="AC656" s="3">
        <v>1</v>
      </c>
      <c r="AD656" s="9"/>
      <c r="AE656" s="9"/>
      <c r="AF656" s="9"/>
      <c r="AG656" s="9"/>
      <c r="AH656" s="9"/>
      <c r="AI656" s="9"/>
      <c r="AJ656" s="34">
        <v>44569</v>
      </c>
      <c r="AK656" s="3"/>
    </row>
    <row r="657" spans="1:37" s="15" customFormat="1" ht="12" customHeight="1">
      <c r="A657" s="3">
        <v>655</v>
      </c>
      <c r="B657" s="14" t="s">
        <v>1919</v>
      </c>
      <c r="C657" s="13" t="s">
        <v>1920</v>
      </c>
      <c r="D657" s="41" t="s">
        <v>2850</v>
      </c>
      <c r="E657" s="3" t="s">
        <v>4</v>
      </c>
      <c r="F657" s="24" t="s">
        <v>2851</v>
      </c>
      <c r="G657" s="42" t="s">
        <v>598</v>
      </c>
      <c r="H657" s="3"/>
      <c r="I657" s="3"/>
      <c r="J657" s="39">
        <v>39121</v>
      </c>
      <c r="K657" s="9">
        <v>5</v>
      </c>
      <c r="L657" s="9">
        <v>13</v>
      </c>
      <c r="M657" s="9">
        <v>0</v>
      </c>
      <c r="N657" s="9">
        <v>50</v>
      </c>
      <c r="O657" s="9"/>
      <c r="P657" s="9"/>
      <c r="Q657" s="9"/>
      <c r="R657" s="73"/>
      <c r="S657" s="9">
        <v>166000</v>
      </c>
      <c r="T657" s="40">
        <f t="shared" si="12"/>
        <v>157700</v>
      </c>
      <c r="U657" s="40">
        <v>8300</v>
      </c>
      <c r="V657" s="9" t="s">
        <v>118</v>
      </c>
      <c r="W657" s="9" t="s">
        <v>114</v>
      </c>
      <c r="X657" s="9" t="s">
        <v>119</v>
      </c>
      <c r="Y657" s="3" t="s">
        <v>116</v>
      </c>
      <c r="Z657" s="9" t="s">
        <v>599</v>
      </c>
      <c r="AA657" s="3" t="s">
        <v>2008</v>
      </c>
      <c r="AB657" s="3" t="s">
        <v>2286</v>
      </c>
      <c r="AC657" s="3">
        <v>1</v>
      </c>
      <c r="AD657" s="9"/>
      <c r="AE657" s="9"/>
      <c r="AF657" s="9"/>
      <c r="AG657" s="9"/>
      <c r="AH657" s="9"/>
      <c r="AI657" s="9"/>
      <c r="AJ657" s="34">
        <v>44569</v>
      </c>
      <c r="AK657" s="3"/>
    </row>
    <row r="658" spans="1:37" s="15" customFormat="1">
      <c r="A658" s="3">
        <v>656</v>
      </c>
      <c r="B658" s="14" t="s">
        <v>1921</v>
      </c>
      <c r="C658" s="13" t="s">
        <v>1922</v>
      </c>
      <c r="D658" s="46">
        <v>391010066</v>
      </c>
      <c r="E658" s="3" t="s">
        <v>4</v>
      </c>
      <c r="F658" s="24" t="s">
        <v>2852</v>
      </c>
      <c r="G658" s="42" t="s">
        <v>598</v>
      </c>
      <c r="H658" s="3"/>
      <c r="I658" s="3"/>
      <c r="J658" s="39">
        <v>39121</v>
      </c>
      <c r="K658" s="9">
        <v>5</v>
      </c>
      <c r="L658" s="9">
        <v>13</v>
      </c>
      <c r="M658" s="9">
        <v>0</v>
      </c>
      <c r="N658" s="9">
        <v>50</v>
      </c>
      <c r="O658" s="9"/>
      <c r="P658" s="9"/>
      <c r="Q658" s="9"/>
      <c r="R658" s="73"/>
      <c r="S658" s="9">
        <v>247000</v>
      </c>
      <c r="T658" s="40">
        <f t="shared" si="12"/>
        <v>234650</v>
      </c>
      <c r="U658" s="40">
        <v>12350</v>
      </c>
      <c r="V658" s="9" t="s">
        <v>118</v>
      </c>
      <c r="W658" s="9" t="s">
        <v>114</v>
      </c>
      <c r="X658" s="9" t="s">
        <v>119</v>
      </c>
      <c r="Y658" s="3" t="s">
        <v>116</v>
      </c>
      <c r="Z658" s="9" t="s">
        <v>599</v>
      </c>
      <c r="AA658" s="3" t="s">
        <v>2008</v>
      </c>
      <c r="AB658" s="3" t="s">
        <v>2286</v>
      </c>
      <c r="AC658" s="3">
        <v>1</v>
      </c>
      <c r="AD658" s="9"/>
      <c r="AE658" s="9"/>
      <c r="AF658" s="9"/>
      <c r="AG658" s="9"/>
      <c r="AH658" s="9"/>
      <c r="AI658" s="9"/>
      <c r="AJ658" s="34">
        <v>44572</v>
      </c>
      <c r="AK658" s="3"/>
    </row>
    <row r="659" spans="1:37" s="15" customFormat="1" ht="12" customHeight="1">
      <c r="A659" s="3">
        <v>657</v>
      </c>
      <c r="B659" s="1" t="s">
        <v>1923</v>
      </c>
      <c r="C659" s="2" t="s">
        <v>1924</v>
      </c>
      <c r="D659" s="43"/>
      <c r="E659" s="3" t="s">
        <v>4</v>
      </c>
      <c r="F659" s="10" t="s">
        <v>2853</v>
      </c>
      <c r="G659" s="6" t="s">
        <v>56</v>
      </c>
      <c r="H659" s="3" t="s">
        <v>110</v>
      </c>
      <c r="I659" s="3" t="s">
        <v>108</v>
      </c>
      <c r="J659" s="39">
        <v>40042</v>
      </c>
      <c r="K659" s="9">
        <v>5</v>
      </c>
      <c r="L659" s="9">
        <v>11</v>
      </c>
      <c r="M659" s="9">
        <v>0</v>
      </c>
      <c r="N659" s="9">
        <v>50</v>
      </c>
      <c r="O659" s="9"/>
      <c r="P659" s="9" t="s">
        <v>130</v>
      </c>
      <c r="Q659" s="9"/>
      <c r="R659" s="73"/>
      <c r="S659" s="9">
        <v>18000</v>
      </c>
      <c r="T659" s="40">
        <f t="shared" si="12"/>
        <v>17100</v>
      </c>
      <c r="U659" s="40">
        <v>900</v>
      </c>
      <c r="V659" s="9" t="s">
        <v>817</v>
      </c>
      <c r="W659" s="9" t="s">
        <v>114</v>
      </c>
      <c r="X659" s="9" t="s">
        <v>119</v>
      </c>
      <c r="Y659" s="3" t="s">
        <v>116</v>
      </c>
      <c r="Z659" s="9" t="s">
        <v>128</v>
      </c>
      <c r="AA659" s="3" t="s">
        <v>2008</v>
      </c>
      <c r="AB659" s="3" t="s">
        <v>2459</v>
      </c>
      <c r="AC659" s="9">
        <v>1</v>
      </c>
      <c r="AD659" s="9"/>
      <c r="AE659" s="9"/>
      <c r="AF659" s="9"/>
      <c r="AG659" s="9"/>
      <c r="AH659" s="9"/>
      <c r="AI659" s="9"/>
      <c r="AJ659" s="34">
        <v>44567</v>
      </c>
      <c r="AK659" s="3"/>
    </row>
    <row r="660" spans="1:37" s="15" customFormat="1" ht="12" customHeight="1">
      <c r="A660" s="3">
        <v>658</v>
      </c>
      <c r="B660" s="1" t="s">
        <v>2854</v>
      </c>
      <c r="C660" s="2" t="s">
        <v>1925</v>
      </c>
      <c r="D660" s="43"/>
      <c r="E660" s="3" t="s">
        <v>4</v>
      </c>
      <c r="F660" s="10" t="s">
        <v>2855</v>
      </c>
      <c r="G660" s="6" t="s">
        <v>56</v>
      </c>
      <c r="H660" s="3" t="s">
        <v>110</v>
      </c>
      <c r="I660" s="3" t="s">
        <v>108</v>
      </c>
      <c r="J660" s="39">
        <v>41348</v>
      </c>
      <c r="K660" s="9">
        <v>5</v>
      </c>
      <c r="L660" s="9">
        <v>7</v>
      </c>
      <c r="M660" s="9">
        <v>0</v>
      </c>
      <c r="N660" s="9">
        <v>50</v>
      </c>
      <c r="O660" s="9"/>
      <c r="P660" s="9" t="s">
        <v>130</v>
      </c>
      <c r="Q660" s="9"/>
      <c r="R660" s="73"/>
      <c r="S660" s="9">
        <v>20000</v>
      </c>
      <c r="T660" s="40">
        <f t="shared" si="12"/>
        <v>19000</v>
      </c>
      <c r="U660" s="40">
        <v>1000</v>
      </c>
      <c r="V660" s="9" t="s">
        <v>969</v>
      </c>
      <c r="W660" s="9" t="s">
        <v>114</v>
      </c>
      <c r="X660" s="9" t="s">
        <v>115</v>
      </c>
      <c r="Y660" s="3" t="s">
        <v>116</v>
      </c>
      <c r="Z660" s="9" t="s">
        <v>128</v>
      </c>
      <c r="AA660" s="3" t="s">
        <v>2008</v>
      </c>
      <c r="AB660" s="3" t="s">
        <v>2480</v>
      </c>
      <c r="AC660" s="3">
        <v>1</v>
      </c>
      <c r="AD660" s="9"/>
      <c r="AE660" s="9"/>
      <c r="AF660" s="9"/>
      <c r="AG660" s="9"/>
      <c r="AH660" s="9"/>
      <c r="AI660" s="9"/>
      <c r="AJ660" s="34">
        <v>44571</v>
      </c>
      <c r="AK660" s="3"/>
    </row>
    <row r="661" spans="1:37" s="15" customFormat="1" ht="12" customHeight="1">
      <c r="A661" s="3">
        <v>659</v>
      </c>
      <c r="B661" s="1" t="s">
        <v>2856</v>
      </c>
      <c r="C661" s="2" t="s">
        <v>1926</v>
      </c>
      <c r="D661" s="43"/>
      <c r="E661" s="3" t="s">
        <v>4</v>
      </c>
      <c r="F661" s="10" t="s">
        <v>2857</v>
      </c>
      <c r="G661" s="6" t="s">
        <v>56</v>
      </c>
      <c r="H661" s="3" t="s">
        <v>130</v>
      </c>
      <c r="I661" s="3" t="s">
        <v>130</v>
      </c>
      <c r="J661" s="39">
        <v>38958</v>
      </c>
      <c r="K661" s="9">
        <v>5</v>
      </c>
      <c r="L661" s="9">
        <v>14</v>
      </c>
      <c r="M661" s="9">
        <v>0</v>
      </c>
      <c r="N661" s="9">
        <v>50</v>
      </c>
      <c r="O661" s="9"/>
      <c r="P661" s="9" t="s">
        <v>130</v>
      </c>
      <c r="Q661" s="9"/>
      <c r="R661" s="73"/>
      <c r="S661" s="9">
        <v>12656.24</v>
      </c>
      <c r="T661" s="40">
        <f t="shared" si="12"/>
        <v>12023.43</v>
      </c>
      <c r="U661" s="40">
        <v>632.80999999999995</v>
      </c>
      <c r="V661" s="9" t="s">
        <v>127</v>
      </c>
      <c r="W661" s="9" t="s">
        <v>114</v>
      </c>
      <c r="X661" s="9" t="s">
        <v>119</v>
      </c>
      <c r="Y661" s="3" t="s">
        <v>116</v>
      </c>
      <c r="Z661" s="9" t="s">
        <v>599</v>
      </c>
      <c r="AA661" s="3" t="s">
        <v>2008</v>
      </c>
      <c r="AB661" s="3"/>
      <c r="AC661" s="3">
        <v>1</v>
      </c>
      <c r="AD661" s="9"/>
      <c r="AE661" s="9"/>
      <c r="AF661" s="9"/>
      <c r="AG661" s="9"/>
      <c r="AH661" s="9"/>
      <c r="AI661" s="9"/>
      <c r="AJ661" s="34">
        <v>44572</v>
      </c>
      <c r="AK661" s="3"/>
    </row>
    <row r="662" spans="1:37" s="15" customFormat="1" ht="12" customHeight="1">
      <c r="A662" s="3">
        <v>660</v>
      </c>
      <c r="B662" s="14" t="s">
        <v>2858</v>
      </c>
      <c r="C662" s="4" t="s">
        <v>1927</v>
      </c>
      <c r="D662" s="41"/>
      <c r="E662" s="3" t="s">
        <v>4</v>
      </c>
      <c r="F662" s="3" t="s">
        <v>2859</v>
      </c>
      <c r="G662" s="6" t="s">
        <v>56</v>
      </c>
      <c r="H662" s="3" t="s">
        <v>110</v>
      </c>
      <c r="I662" s="3" t="s">
        <v>110</v>
      </c>
      <c r="J662" s="39">
        <v>38933</v>
      </c>
      <c r="K662" s="9">
        <v>5</v>
      </c>
      <c r="L662" s="9">
        <v>14</v>
      </c>
      <c r="M662" s="9">
        <v>0</v>
      </c>
      <c r="N662" s="9">
        <v>50</v>
      </c>
      <c r="O662" s="9"/>
      <c r="P662" s="9" t="s">
        <v>130</v>
      </c>
      <c r="Q662" s="9"/>
      <c r="R662" s="73"/>
      <c r="S662" s="9">
        <v>20000</v>
      </c>
      <c r="T662" s="40">
        <f t="shared" si="12"/>
        <v>19000</v>
      </c>
      <c r="U662" s="40">
        <v>1000</v>
      </c>
      <c r="V662" s="9" t="s">
        <v>969</v>
      </c>
      <c r="W662" s="9" t="s">
        <v>114</v>
      </c>
      <c r="X662" s="9" t="s">
        <v>119</v>
      </c>
      <c r="Y662" s="3" t="s">
        <v>116</v>
      </c>
      <c r="Z662" s="9" t="s">
        <v>128</v>
      </c>
      <c r="AA662" s="3" t="s">
        <v>2008</v>
      </c>
      <c r="AB662" s="3" t="s">
        <v>2492</v>
      </c>
      <c r="AC662" s="3">
        <v>1</v>
      </c>
      <c r="AD662" s="9"/>
      <c r="AE662" s="9"/>
      <c r="AF662" s="9"/>
      <c r="AG662" s="9"/>
      <c r="AH662" s="9"/>
      <c r="AI662" s="9"/>
      <c r="AJ662" s="34">
        <v>44572</v>
      </c>
      <c r="AK662" s="3"/>
    </row>
    <row r="663" spans="1:37" s="15" customFormat="1" ht="12.75" customHeight="1">
      <c r="A663" s="3">
        <v>661</v>
      </c>
      <c r="B663" s="1" t="s">
        <v>2860</v>
      </c>
      <c r="C663" s="4" t="s">
        <v>1928</v>
      </c>
      <c r="D663" s="41"/>
      <c r="E663" s="3" t="s">
        <v>4</v>
      </c>
      <c r="F663" s="3" t="s">
        <v>2861</v>
      </c>
      <c r="G663" s="6" t="s">
        <v>56</v>
      </c>
      <c r="H663" s="3" t="s">
        <v>130</v>
      </c>
      <c r="I663" s="3" t="s">
        <v>130</v>
      </c>
      <c r="J663" s="39">
        <v>38933</v>
      </c>
      <c r="K663" s="9">
        <v>5</v>
      </c>
      <c r="L663" s="9">
        <v>14</v>
      </c>
      <c r="M663" s="9">
        <v>0</v>
      </c>
      <c r="N663" s="9">
        <v>50</v>
      </c>
      <c r="O663" s="9"/>
      <c r="P663" s="9" t="s">
        <v>130</v>
      </c>
      <c r="Q663" s="9"/>
      <c r="R663" s="73"/>
      <c r="S663" s="9">
        <v>10000</v>
      </c>
      <c r="T663" s="40">
        <f t="shared" si="12"/>
        <v>9500</v>
      </c>
      <c r="U663" s="40">
        <v>500</v>
      </c>
      <c r="V663" s="9" t="s">
        <v>127</v>
      </c>
      <c r="W663" s="9" t="s">
        <v>114</v>
      </c>
      <c r="X663" s="9" t="s">
        <v>119</v>
      </c>
      <c r="Y663" s="3" t="s">
        <v>116</v>
      </c>
      <c r="Z663" s="9" t="s">
        <v>128</v>
      </c>
      <c r="AA663" s="3" t="s">
        <v>2008</v>
      </c>
      <c r="AB663" s="3"/>
      <c r="AC663" s="3">
        <v>1</v>
      </c>
      <c r="AD663" s="9"/>
      <c r="AE663" s="9"/>
      <c r="AF663" s="9"/>
      <c r="AG663" s="9"/>
      <c r="AH663" s="9"/>
      <c r="AI663" s="9"/>
      <c r="AJ663" s="34">
        <v>44571</v>
      </c>
      <c r="AK663" s="3"/>
    </row>
    <row r="664" spans="1:37" s="15" customFormat="1" ht="12">
      <c r="A664" s="3">
        <v>662</v>
      </c>
      <c r="B664" s="8" t="s">
        <v>2862</v>
      </c>
      <c r="C664" s="4" t="s">
        <v>1929</v>
      </c>
      <c r="D664" s="41"/>
      <c r="E664" s="3" t="s">
        <v>4</v>
      </c>
      <c r="F664" s="3" t="s">
        <v>2863</v>
      </c>
      <c r="G664" s="9" t="s">
        <v>56</v>
      </c>
      <c r="H664" s="3"/>
      <c r="I664" s="3"/>
      <c r="J664" s="39" t="s">
        <v>1246</v>
      </c>
      <c r="K664" s="9">
        <v>5</v>
      </c>
      <c r="L664" s="9">
        <v>17</v>
      </c>
      <c r="M664" s="9">
        <v>0</v>
      </c>
      <c r="N664" s="9">
        <v>50</v>
      </c>
      <c r="O664" s="9"/>
      <c r="P664" s="9"/>
      <c r="Q664" s="9"/>
      <c r="R664" s="73"/>
      <c r="S664" s="9">
        <v>3000</v>
      </c>
      <c r="T664" s="40">
        <f t="shared" si="12"/>
        <v>2850</v>
      </c>
      <c r="U664" s="40">
        <v>150</v>
      </c>
      <c r="V664" s="9" t="s">
        <v>817</v>
      </c>
      <c r="W664" s="9" t="s">
        <v>114</v>
      </c>
      <c r="X664" s="9" t="s">
        <v>119</v>
      </c>
      <c r="Y664" s="3" t="s">
        <v>116</v>
      </c>
      <c r="Z664" s="9" t="s">
        <v>128</v>
      </c>
      <c r="AA664" s="3" t="s">
        <v>2008</v>
      </c>
      <c r="AB664" s="3"/>
      <c r="AC664" s="3">
        <v>1</v>
      </c>
      <c r="AD664" s="9"/>
      <c r="AE664" s="9"/>
      <c r="AF664" s="9"/>
      <c r="AG664" s="9"/>
      <c r="AH664" s="9"/>
      <c r="AI664" s="9"/>
      <c r="AJ664" s="34">
        <v>44567</v>
      </c>
      <c r="AK664" s="3"/>
    </row>
    <row r="665" spans="1:37" s="15" customFormat="1" ht="12" customHeight="1">
      <c r="A665" s="3">
        <v>663</v>
      </c>
      <c r="B665" s="8" t="s">
        <v>2864</v>
      </c>
      <c r="C665" s="4" t="s">
        <v>1930</v>
      </c>
      <c r="D665" s="41"/>
      <c r="E665" s="3" t="s">
        <v>4</v>
      </c>
      <c r="F665" s="3" t="s">
        <v>2865</v>
      </c>
      <c r="G665" s="9" t="s">
        <v>1546</v>
      </c>
      <c r="H665" s="3"/>
      <c r="I665" s="3"/>
      <c r="J665" s="39" t="s">
        <v>1549</v>
      </c>
      <c r="K665" s="9">
        <v>5</v>
      </c>
      <c r="L665" s="9">
        <v>16</v>
      </c>
      <c r="M665" s="9">
        <v>0</v>
      </c>
      <c r="N665" s="9">
        <v>50</v>
      </c>
      <c r="O665" s="9"/>
      <c r="P665" s="9"/>
      <c r="Q665" s="9"/>
      <c r="R665" s="73"/>
      <c r="S665" s="9">
        <v>90000</v>
      </c>
      <c r="T665" s="40">
        <f t="shared" si="12"/>
        <v>85500</v>
      </c>
      <c r="U665" s="40">
        <v>4500</v>
      </c>
      <c r="V665" s="9" t="s">
        <v>252</v>
      </c>
      <c r="W665" s="9" t="s">
        <v>114</v>
      </c>
      <c r="X665" s="9" t="s">
        <v>119</v>
      </c>
      <c r="Y665" s="3" t="s">
        <v>116</v>
      </c>
      <c r="Z665" s="9" t="s">
        <v>128</v>
      </c>
      <c r="AA665" s="3" t="s">
        <v>2008</v>
      </c>
      <c r="AB665" s="3"/>
      <c r="AC665" s="3">
        <v>1</v>
      </c>
      <c r="AD665" s="9"/>
      <c r="AE665" s="9"/>
      <c r="AF665" s="9"/>
      <c r="AG665" s="9"/>
      <c r="AH665" s="9"/>
      <c r="AI665" s="9"/>
      <c r="AJ665" s="34">
        <v>44570</v>
      </c>
      <c r="AK665" s="3"/>
    </row>
    <row r="666" spans="1:37" s="15" customFormat="1" ht="12" customHeight="1">
      <c r="A666" s="3">
        <v>664</v>
      </c>
      <c r="B666" s="14" t="s">
        <v>1931</v>
      </c>
      <c r="C666" s="2" t="s">
        <v>1932</v>
      </c>
      <c r="D666" s="43"/>
      <c r="E666" s="3" t="s">
        <v>4</v>
      </c>
      <c r="F666" s="10" t="s">
        <v>2866</v>
      </c>
      <c r="G666" s="6" t="s">
        <v>1699</v>
      </c>
      <c r="H666" s="3"/>
      <c r="I666" s="3"/>
      <c r="J666" s="39">
        <v>39508</v>
      </c>
      <c r="K666" s="9">
        <v>5</v>
      </c>
      <c r="L666" s="9">
        <v>12</v>
      </c>
      <c r="M666" s="9">
        <v>0</v>
      </c>
      <c r="N666" s="9">
        <v>50</v>
      </c>
      <c r="O666" s="9"/>
      <c r="P666" s="9"/>
      <c r="Q666" s="9"/>
      <c r="R666" s="44"/>
      <c r="S666" s="9">
        <v>363900</v>
      </c>
      <c r="T666" s="40">
        <f t="shared" si="12"/>
        <v>345705</v>
      </c>
      <c r="U666" s="40">
        <v>18195</v>
      </c>
      <c r="V666" s="9" t="s">
        <v>118</v>
      </c>
      <c r="W666" s="9" t="s">
        <v>114</v>
      </c>
      <c r="X666" s="9" t="s">
        <v>119</v>
      </c>
      <c r="Y666" s="3" t="s">
        <v>116</v>
      </c>
      <c r="Z666" s="9" t="s">
        <v>128</v>
      </c>
      <c r="AA666" s="3" t="s">
        <v>2008</v>
      </c>
      <c r="AB666" s="3">
        <v>418</v>
      </c>
      <c r="AC666" s="3">
        <v>1</v>
      </c>
      <c r="AD666" s="9"/>
      <c r="AE666" s="9"/>
      <c r="AF666" s="9"/>
      <c r="AG666" s="9"/>
      <c r="AH666" s="9"/>
      <c r="AI666" s="9"/>
      <c r="AJ666" s="34">
        <v>44567</v>
      </c>
      <c r="AK666" s="3"/>
    </row>
    <row r="667" spans="1:37" s="15" customFormat="1" ht="12">
      <c r="A667" s="3">
        <v>665</v>
      </c>
      <c r="B667" s="14" t="s">
        <v>1933</v>
      </c>
      <c r="C667" s="2" t="s">
        <v>2867</v>
      </c>
      <c r="D667" s="42"/>
      <c r="E667" s="3" t="s">
        <v>4</v>
      </c>
      <c r="F667" s="10" t="s">
        <v>1934</v>
      </c>
      <c r="G667" s="6" t="s">
        <v>1714</v>
      </c>
      <c r="H667" s="3"/>
      <c r="I667" s="3"/>
      <c r="J667" s="39">
        <v>39156</v>
      </c>
      <c r="K667" s="9">
        <v>5</v>
      </c>
      <c r="L667" s="9">
        <v>13</v>
      </c>
      <c r="M667" s="9">
        <v>0</v>
      </c>
      <c r="N667" s="9">
        <v>50</v>
      </c>
      <c r="O667" s="9"/>
      <c r="P667" s="9"/>
      <c r="Q667" s="9"/>
      <c r="R667" s="44"/>
      <c r="S667" s="9">
        <v>30000</v>
      </c>
      <c r="T667" s="40">
        <f t="shared" si="12"/>
        <v>28500</v>
      </c>
      <c r="U667" s="40">
        <v>1500</v>
      </c>
      <c r="V667" s="9" t="s">
        <v>118</v>
      </c>
      <c r="W667" s="9" t="s">
        <v>114</v>
      </c>
      <c r="X667" s="9" t="s">
        <v>119</v>
      </c>
      <c r="Y667" s="3" t="s">
        <v>116</v>
      </c>
      <c r="Z667" s="9" t="s">
        <v>128</v>
      </c>
      <c r="AA667" s="3" t="s">
        <v>2008</v>
      </c>
      <c r="AB667" s="3">
        <v>418</v>
      </c>
      <c r="AC667" s="9">
        <v>1</v>
      </c>
      <c r="AD667" s="9"/>
      <c r="AE667" s="9"/>
      <c r="AF667" s="9"/>
      <c r="AG667" s="9"/>
      <c r="AH667" s="9"/>
      <c r="AI667" s="9"/>
      <c r="AJ667" s="34">
        <v>44567</v>
      </c>
      <c r="AK667" s="3"/>
    </row>
    <row r="668" spans="1:37" s="15" customFormat="1" ht="12">
      <c r="A668" s="3">
        <v>666</v>
      </c>
      <c r="B668" s="14" t="s">
        <v>1935</v>
      </c>
      <c r="C668" s="2" t="s">
        <v>1936</v>
      </c>
      <c r="D668" s="42"/>
      <c r="E668" s="3" t="s">
        <v>4</v>
      </c>
      <c r="F668" s="10" t="s">
        <v>2868</v>
      </c>
      <c r="G668" s="6" t="s">
        <v>1714</v>
      </c>
      <c r="H668" s="3"/>
      <c r="I668" s="3"/>
      <c r="J668" s="39">
        <v>39156</v>
      </c>
      <c r="K668" s="9">
        <v>5</v>
      </c>
      <c r="L668" s="9">
        <v>13</v>
      </c>
      <c r="M668" s="9">
        <v>0</v>
      </c>
      <c r="N668" s="9">
        <v>50</v>
      </c>
      <c r="O668" s="9"/>
      <c r="P668" s="9"/>
      <c r="Q668" s="9"/>
      <c r="R668" s="44"/>
      <c r="S668" s="9">
        <v>17000</v>
      </c>
      <c r="T668" s="40">
        <f t="shared" si="12"/>
        <v>16150</v>
      </c>
      <c r="U668" s="40">
        <v>850</v>
      </c>
      <c r="V668" s="9" t="s">
        <v>118</v>
      </c>
      <c r="W668" s="9" t="s">
        <v>114</v>
      </c>
      <c r="X668" s="9" t="s">
        <v>119</v>
      </c>
      <c r="Y668" s="3" t="s">
        <v>116</v>
      </c>
      <c r="Z668" s="9" t="s">
        <v>128</v>
      </c>
      <c r="AA668" s="3" t="s">
        <v>2008</v>
      </c>
      <c r="AB668" s="3">
        <v>418</v>
      </c>
      <c r="AC668" s="3">
        <v>1</v>
      </c>
      <c r="AD668" s="9"/>
      <c r="AE668" s="9"/>
      <c r="AF668" s="9"/>
      <c r="AG668" s="9"/>
      <c r="AH668" s="9"/>
      <c r="AI668" s="9"/>
      <c r="AJ668" s="34">
        <v>44567</v>
      </c>
      <c r="AK668" s="3"/>
    </row>
    <row r="669" spans="1:37" s="15" customFormat="1" ht="12" customHeight="1">
      <c r="A669" s="3">
        <v>667</v>
      </c>
      <c r="B669" s="1" t="s">
        <v>1937</v>
      </c>
      <c r="C669" s="2" t="s">
        <v>1938</v>
      </c>
      <c r="D669" s="41"/>
      <c r="E669" s="3" t="s">
        <v>4</v>
      </c>
      <c r="F669" s="10" t="s">
        <v>2869</v>
      </c>
      <c r="G669" s="6" t="s">
        <v>1742</v>
      </c>
      <c r="H669" s="3" t="s">
        <v>130</v>
      </c>
      <c r="I669" s="3" t="s">
        <v>130</v>
      </c>
      <c r="J669" s="39">
        <v>40410</v>
      </c>
      <c r="K669" s="9">
        <v>5</v>
      </c>
      <c r="L669" s="9">
        <v>10</v>
      </c>
      <c r="M669" s="9">
        <v>0</v>
      </c>
      <c r="N669" s="9">
        <v>50</v>
      </c>
      <c r="O669" s="9"/>
      <c r="P669" s="9" t="s">
        <v>130</v>
      </c>
      <c r="Q669" s="9"/>
      <c r="R669" s="44"/>
      <c r="S669" s="9">
        <v>25000</v>
      </c>
      <c r="T669" s="40">
        <f t="shared" si="12"/>
        <v>23750</v>
      </c>
      <c r="U669" s="40">
        <v>1250</v>
      </c>
      <c r="V669" s="9" t="s">
        <v>127</v>
      </c>
      <c r="W669" s="9" t="s">
        <v>114</v>
      </c>
      <c r="X669" s="9" t="s">
        <v>119</v>
      </c>
      <c r="Y669" s="3" t="s">
        <v>116</v>
      </c>
      <c r="Z669" s="9" t="s">
        <v>128</v>
      </c>
      <c r="AA669" s="3" t="s">
        <v>2008</v>
      </c>
      <c r="AB669" s="3" t="s">
        <v>2760</v>
      </c>
      <c r="AC669" s="3">
        <v>1</v>
      </c>
      <c r="AD669" s="9"/>
      <c r="AE669" s="9"/>
      <c r="AF669" s="9"/>
      <c r="AG669" s="9"/>
      <c r="AH669" s="9"/>
      <c r="AI669" s="9"/>
      <c r="AJ669" s="34">
        <v>44572</v>
      </c>
      <c r="AK669" s="3"/>
    </row>
    <row r="670" spans="1:37" s="15" customFormat="1" ht="12" customHeight="1">
      <c r="A670" s="3">
        <v>668</v>
      </c>
      <c r="B670" s="1" t="s">
        <v>1939</v>
      </c>
      <c r="C670" s="2" t="s">
        <v>1940</v>
      </c>
      <c r="D670" s="54" t="s">
        <v>2870</v>
      </c>
      <c r="E670" s="3" t="s">
        <v>4</v>
      </c>
      <c r="F670" s="10" t="s">
        <v>1941</v>
      </c>
      <c r="G670" s="6" t="s">
        <v>1942</v>
      </c>
      <c r="H670" s="3"/>
      <c r="I670" s="3"/>
      <c r="J670" s="39">
        <v>38785</v>
      </c>
      <c r="K670" s="9">
        <v>5</v>
      </c>
      <c r="L670" s="9">
        <v>14</v>
      </c>
      <c r="M670" s="9">
        <v>0</v>
      </c>
      <c r="N670" s="9">
        <v>50</v>
      </c>
      <c r="O670" s="9"/>
      <c r="P670" s="9"/>
      <c r="Q670" s="9"/>
      <c r="R670" s="44"/>
      <c r="S670" s="9">
        <v>3000</v>
      </c>
      <c r="T670" s="40">
        <f t="shared" si="12"/>
        <v>2850</v>
      </c>
      <c r="U670" s="40">
        <v>150</v>
      </c>
      <c r="V670" s="9" t="s">
        <v>817</v>
      </c>
      <c r="W670" s="9" t="s">
        <v>114</v>
      </c>
      <c r="X670" s="9" t="s">
        <v>119</v>
      </c>
      <c r="Y670" s="3" t="s">
        <v>116</v>
      </c>
      <c r="Z670" s="9" t="s">
        <v>128</v>
      </c>
      <c r="AA670" s="3" t="s">
        <v>2008</v>
      </c>
      <c r="AB670" s="3" t="s">
        <v>2871</v>
      </c>
      <c r="AC670" s="9">
        <v>1</v>
      </c>
      <c r="AD670" s="9"/>
      <c r="AE670" s="9"/>
      <c r="AF670" s="9"/>
      <c r="AG670" s="9"/>
      <c r="AH670" s="9"/>
      <c r="AI670" s="9"/>
      <c r="AJ670" s="34">
        <v>44565</v>
      </c>
      <c r="AK670" s="3"/>
    </row>
    <row r="671" spans="1:37" s="15" customFormat="1" ht="12" customHeight="1">
      <c r="A671" s="3">
        <v>669</v>
      </c>
      <c r="B671" s="4" t="s">
        <v>1943</v>
      </c>
      <c r="C671" s="2" t="s">
        <v>1944</v>
      </c>
      <c r="D671" s="45" t="s">
        <v>2872</v>
      </c>
      <c r="E671" s="3" t="s">
        <v>4</v>
      </c>
      <c r="F671" s="10" t="s">
        <v>1945</v>
      </c>
      <c r="G671" s="6" t="s">
        <v>1942</v>
      </c>
      <c r="H671" s="3"/>
      <c r="I671" s="3"/>
      <c r="J671" s="39">
        <v>38882</v>
      </c>
      <c r="K671" s="9">
        <v>5</v>
      </c>
      <c r="L671" s="9">
        <v>14</v>
      </c>
      <c r="M671" s="9">
        <v>0</v>
      </c>
      <c r="N671" s="9">
        <v>50</v>
      </c>
      <c r="O671" s="9"/>
      <c r="P671" s="9"/>
      <c r="Q671" s="9"/>
      <c r="R671" s="44"/>
      <c r="S671" s="9">
        <v>12000</v>
      </c>
      <c r="T671" s="40">
        <f t="shared" si="12"/>
        <v>11400</v>
      </c>
      <c r="U671" s="40">
        <v>600</v>
      </c>
      <c r="V671" s="9" t="s">
        <v>252</v>
      </c>
      <c r="W671" s="9" t="s">
        <v>114</v>
      </c>
      <c r="X671" s="9" t="s">
        <v>119</v>
      </c>
      <c r="Y671" s="3" t="s">
        <v>116</v>
      </c>
      <c r="Z671" s="9" t="s">
        <v>128</v>
      </c>
      <c r="AA671" s="3" t="s">
        <v>2008</v>
      </c>
      <c r="AB671" s="3"/>
      <c r="AC671" s="3">
        <v>1</v>
      </c>
      <c r="AD671" s="9"/>
      <c r="AE671" s="9"/>
      <c r="AF671" s="9"/>
      <c r="AG671" s="9"/>
      <c r="AH671" s="9"/>
      <c r="AI671" s="9"/>
      <c r="AJ671" s="34">
        <v>44567</v>
      </c>
      <c r="AK671" s="3"/>
    </row>
    <row r="672" spans="1:37" s="15" customFormat="1" ht="12" customHeight="1">
      <c r="A672" s="3">
        <v>670</v>
      </c>
      <c r="B672" s="1" t="s">
        <v>2873</v>
      </c>
      <c r="C672" s="2" t="s">
        <v>1946</v>
      </c>
      <c r="D672" s="43" t="s">
        <v>2874</v>
      </c>
      <c r="E672" s="3" t="s">
        <v>4</v>
      </c>
      <c r="F672" s="10" t="s">
        <v>2875</v>
      </c>
      <c r="G672" s="6" t="s">
        <v>1942</v>
      </c>
      <c r="H672" s="3"/>
      <c r="I672" s="3"/>
      <c r="J672" s="39">
        <v>39207</v>
      </c>
      <c r="K672" s="9">
        <v>5</v>
      </c>
      <c r="L672" s="9">
        <v>13</v>
      </c>
      <c r="M672" s="9">
        <v>0</v>
      </c>
      <c r="N672" s="9">
        <v>50</v>
      </c>
      <c r="O672" s="9"/>
      <c r="P672" s="9"/>
      <c r="Q672" s="9"/>
      <c r="R672" s="44"/>
      <c r="S672" s="9">
        <v>3656.22</v>
      </c>
      <c r="T672" s="40">
        <f t="shared" si="12"/>
        <v>3473.41</v>
      </c>
      <c r="U672" s="40">
        <v>182.81</v>
      </c>
      <c r="V672" s="9" t="s">
        <v>252</v>
      </c>
      <c r="W672" s="9" t="s">
        <v>114</v>
      </c>
      <c r="X672" s="9" t="s">
        <v>119</v>
      </c>
      <c r="Y672" s="3" t="s">
        <v>116</v>
      </c>
      <c r="Z672" s="9" t="s">
        <v>128</v>
      </c>
      <c r="AA672" s="3" t="s">
        <v>2008</v>
      </c>
      <c r="AB672" s="3"/>
      <c r="AC672" s="3">
        <v>1</v>
      </c>
      <c r="AD672" s="9"/>
      <c r="AE672" s="9"/>
      <c r="AF672" s="9"/>
      <c r="AG672" s="9"/>
      <c r="AH672" s="9"/>
      <c r="AI672" s="9"/>
      <c r="AJ672" s="34">
        <v>44570</v>
      </c>
      <c r="AK672" s="3"/>
    </row>
    <row r="673" spans="1:37" s="15" customFormat="1" ht="12" customHeight="1">
      <c r="A673" s="3">
        <v>671</v>
      </c>
      <c r="B673" s="1" t="s">
        <v>1947</v>
      </c>
      <c r="C673" s="2" t="s">
        <v>1948</v>
      </c>
      <c r="D673" s="43" t="s">
        <v>2876</v>
      </c>
      <c r="E673" s="3" t="s">
        <v>4</v>
      </c>
      <c r="F673" s="10" t="s">
        <v>1949</v>
      </c>
      <c r="G673" s="6" t="s">
        <v>1942</v>
      </c>
      <c r="H673" s="3"/>
      <c r="I673" s="3"/>
      <c r="J673" s="39">
        <v>39207</v>
      </c>
      <c r="K673" s="9">
        <v>5</v>
      </c>
      <c r="L673" s="9">
        <v>13</v>
      </c>
      <c r="M673" s="9">
        <v>0</v>
      </c>
      <c r="N673" s="9">
        <v>50</v>
      </c>
      <c r="O673" s="9"/>
      <c r="P673" s="9"/>
      <c r="Q673" s="9"/>
      <c r="R673" s="44"/>
      <c r="S673" s="9">
        <v>3326.75</v>
      </c>
      <c r="T673" s="40">
        <f t="shared" si="12"/>
        <v>3160.41</v>
      </c>
      <c r="U673" s="40">
        <v>166.34</v>
      </c>
      <c r="V673" s="9" t="s">
        <v>252</v>
      </c>
      <c r="W673" s="9" t="s">
        <v>114</v>
      </c>
      <c r="X673" s="9" t="s">
        <v>119</v>
      </c>
      <c r="Y673" s="3" t="s">
        <v>116</v>
      </c>
      <c r="Z673" s="9" t="s">
        <v>128</v>
      </c>
      <c r="AA673" s="3" t="s">
        <v>2008</v>
      </c>
      <c r="AB673" s="3"/>
      <c r="AC673" s="9">
        <v>1</v>
      </c>
      <c r="AD673" s="9"/>
      <c r="AE673" s="9"/>
      <c r="AF673" s="9"/>
      <c r="AG673" s="9"/>
      <c r="AH673" s="9"/>
      <c r="AI673" s="9"/>
      <c r="AJ673" s="34">
        <v>44567</v>
      </c>
      <c r="AK673" s="3"/>
    </row>
    <row r="674" spans="1:37" s="15" customFormat="1" ht="24" customHeight="1">
      <c r="A674" s="3">
        <v>672</v>
      </c>
      <c r="B674" s="1" t="s">
        <v>1950</v>
      </c>
      <c r="C674" s="2" t="s">
        <v>1951</v>
      </c>
      <c r="D674" s="43" t="s">
        <v>1952</v>
      </c>
      <c r="E674" s="3" t="s">
        <v>4</v>
      </c>
      <c r="F674" s="10" t="s">
        <v>1953</v>
      </c>
      <c r="G674" s="6" t="s">
        <v>1942</v>
      </c>
      <c r="H674" s="3"/>
      <c r="I674" s="3"/>
      <c r="J674" s="39">
        <v>38784</v>
      </c>
      <c r="K674" s="9">
        <v>5</v>
      </c>
      <c r="L674" s="9">
        <v>14</v>
      </c>
      <c r="M674" s="9">
        <v>0</v>
      </c>
      <c r="N674" s="9">
        <v>50</v>
      </c>
      <c r="O674" s="9"/>
      <c r="P674" s="9"/>
      <c r="Q674" s="9"/>
      <c r="R674" s="44"/>
      <c r="S674" s="9">
        <v>4073.19</v>
      </c>
      <c r="T674" s="40">
        <f t="shared" si="12"/>
        <v>3869.53</v>
      </c>
      <c r="U674" s="40">
        <v>203.66</v>
      </c>
      <c r="V674" s="9" t="s">
        <v>252</v>
      </c>
      <c r="W674" s="9" t="s">
        <v>114</v>
      </c>
      <c r="X674" s="9" t="s">
        <v>119</v>
      </c>
      <c r="Y674" s="3" t="s">
        <v>116</v>
      </c>
      <c r="Z674" s="9"/>
      <c r="AA674" s="3" t="s">
        <v>2008</v>
      </c>
      <c r="AB674" s="3"/>
      <c r="AC674" s="9">
        <v>1</v>
      </c>
      <c r="AD674" s="9"/>
      <c r="AE674" s="9"/>
      <c r="AF674" s="9"/>
      <c r="AG674" s="9"/>
      <c r="AH674" s="9"/>
      <c r="AI674" s="9"/>
      <c r="AJ674" s="34">
        <v>44566</v>
      </c>
      <c r="AK674" s="3"/>
    </row>
    <row r="675" spans="1:37" s="15" customFormat="1" ht="12" customHeight="1">
      <c r="A675" s="3">
        <v>673</v>
      </c>
      <c r="B675" s="1" t="s">
        <v>2877</v>
      </c>
      <c r="C675" s="2" t="s">
        <v>1954</v>
      </c>
      <c r="D675" s="43" t="s">
        <v>1955</v>
      </c>
      <c r="E675" s="3" t="s">
        <v>4</v>
      </c>
      <c r="F675" s="10" t="s">
        <v>1956</v>
      </c>
      <c r="G675" s="6" t="s">
        <v>1942</v>
      </c>
      <c r="H675" s="3"/>
      <c r="I675" s="3"/>
      <c r="J675" s="39">
        <v>40801</v>
      </c>
      <c r="K675" s="9">
        <v>5</v>
      </c>
      <c r="L675" s="9">
        <v>9</v>
      </c>
      <c r="M675" s="9">
        <v>0</v>
      </c>
      <c r="N675" s="9">
        <v>50</v>
      </c>
      <c r="O675" s="9"/>
      <c r="P675" s="9"/>
      <c r="Q675" s="9"/>
      <c r="R675" s="44"/>
      <c r="S675" s="9">
        <v>7752.91</v>
      </c>
      <c r="T675" s="40">
        <f t="shared" si="12"/>
        <v>7365.26</v>
      </c>
      <c r="U675" s="40">
        <v>387.65</v>
      </c>
      <c r="V675" s="9" t="s">
        <v>252</v>
      </c>
      <c r="W675" s="9" t="s">
        <v>114</v>
      </c>
      <c r="X675" s="9" t="s">
        <v>115</v>
      </c>
      <c r="Y675" s="3" t="s">
        <v>116</v>
      </c>
      <c r="Z675" s="9" t="s">
        <v>128</v>
      </c>
      <c r="AA675" s="3" t="s">
        <v>2008</v>
      </c>
      <c r="AB675" s="3"/>
      <c r="AC675" s="3">
        <v>1</v>
      </c>
      <c r="AD675" s="9"/>
      <c r="AE675" s="9"/>
      <c r="AF675" s="9"/>
      <c r="AG675" s="9"/>
      <c r="AH675" s="9"/>
      <c r="AI675" s="9"/>
      <c r="AJ675" s="34">
        <v>44571</v>
      </c>
      <c r="AK675" s="3"/>
    </row>
    <row r="676" spans="1:37" s="15" customFormat="1" ht="12" customHeight="1">
      <c r="A676" s="3">
        <v>674</v>
      </c>
      <c r="B676" s="14" t="s">
        <v>2878</v>
      </c>
      <c r="C676" s="2" t="s">
        <v>1957</v>
      </c>
      <c r="D676" s="49"/>
      <c r="E676" s="3" t="s">
        <v>4</v>
      </c>
      <c r="F676" s="10" t="s">
        <v>2879</v>
      </c>
      <c r="G676" s="6" t="s">
        <v>1942</v>
      </c>
      <c r="H676" s="3"/>
      <c r="I676" s="3"/>
      <c r="J676" s="39">
        <v>40147</v>
      </c>
      <c r="K676" s="9">
        <v>5</v>
      </c>
      <c r="L676" s="9">
        <v>11</v>
      </c>
      <c r="M676" s="9">
        <v>0</v>
      </c>
      <c r="N676" s="9">
        <v>50</v>
      </c>
      <c r="O676" s="9"/>
      <c r="P676" s="9"/>
      <c r="Q676" s="9"/>
      <c r="R676" s="44"/>
      <c r="S676" s="9">
        <v>16976.75</v>
      </c>
      <c r="T676" s="40">
        <f t="shared" si="12"/>
        <v>16127.91</v>
      </c>
      <c r="U676" s="40">
        <v>848.84</v>
      </c>
      <c r="V676" s="9" t="s">
        <v>252</v>
      </c>
      <c r="W676" s="9" t="s">
        <v>114</v>
      </c>
      <c r="X676" s="9" t="s">
        <v>119</v>
      </c>
      <c r="Y676" s="3" t="s">
        <v>116</v>
      </c>
      <c r="Z676" s="9" t="s">
        <v>128</v>
      </c>
      <c r="AA676" s="3" t="s">
        <v>2008</v>
      </c>
      <c r="AB676" s="3"/>
      <c r="AC676" s="3">
        <v>1</v>
      </c>
      <c r="AD676" s="9"/>
      <c r="AE676" s="9"/>
      <c r="AF676" s="9"/>
      <c r="AG676" s="9"/>
      <c r="AH676" s="9"/>
      <c r="AI676" s="9"/>
      <c r="AJ676" s="34">
        <v>44568</v>
      </c>
      <c r="AK676" s="3"/>
    </row>
    <row r="677" spans="1:37" s="15" customFormat="1" ht="12" customHeight="1">
      <c r="A677" s="3">
        <v>675</v>
      </c>
      <c r="B677" s="1" t="s">
        <v>1958</v>
      </c>
      <c r="C677" s="8" t="s">
        <v>1959</v>
      </c>
      <c r="D677" s="41"/>
      <c r="E677" s="3" t="s">
        <v>4</v>
      </c>
      <c r="F677" s="10" t="s">
        <v>2880</v>
      </c>
      <c r="G677" s="6" t="s">
        <v>1942</v>
      </c>
      <c r="H677" s="3"/>
      <c r="I677" s="3"/>
      <c r="J677" s="39">
        <v>41223</v>
      </c>
      <c r="K677" s="9">
        <v>5</v>
      </c>
      <c r="L677" s="9">
        <v>8</v>
      </c>
      <c r="M677" s="9">
        <v>0</v>
      </c>
      <c r="N677" s="9">
        <v>50</v>
      </c>
      <c r="O677" s="9"/>
      <c r="P677" s="9"/>
      <c r="Q677" s="9"/>
      <c r="R677" s="44"/>
      <c r="S677" s="9">
        <v>7961.6</v>
      </c>
      <c r="T677" s="40">
        <f t="shared" si="12"/>
        <v>6681.18</v>
      </c>
      <c r="U677" s="40">
        <v>1280.42</v>
      </c>
      <c r="V677" s="9" t="s">
        <v>252</v>
      </c>
      <c r="W677" s="9" t="s">
        <v>114</v>
      </c>
      <c r="X677" s="9" t="s">
        <v>115</v>
      </c>
      <c r="Y677" s="3" t="s">
        <v>116</v>
      </c>
      <c r="Z677" s="9"/>
      <c r="AA677" s="3" t="s">
        <v>2008</v>
      </c>
      <c r="AB677" s="3"/>
      <c r="AC677" s="3">
        <v>1</v>
      </c>
      <c r="AD677" s="9"/>
      <c r="AE677" s="9"/>
      <c r="AF677" s="9"/>
      <c r="AG677" s="9"/>
      <c r="AH677" s="9"/>
      <c r="AI677" s="9"/>
      <c r="AJ677" s="34">
        <v>44566</v>
      </c>
      <c r="AK677" s="3"/>
    </row>
    <row r="678" spans="1:37" s="15" customFormat="1" ht="12" customHeight="1">
      <c r="A678" s="3">
        <v>676</v>
      </c>
      <c r="B678" s="1" t="s">
        <v>1960</v>
      </c>
      <c r="C678" s="2" t="s">
        <v>1961</v>
      </c>
      <c r="D678" s="43" t="s">
        <v>1962</v>
      </c>
      <c r="E678" s="3" t="s">
        <v>4</v>
      </c>
      <c r="F678" s="10" t="s">
        <v>1963</v>
      </c>
      <c r="G678" s="6" t="s">
        <v>1942</v>
      </c>
      <c r="H678" s="3" t="s">
        <v>130</v>
      </c>
      <c r="I678" s="3" t="s">
        <v>130</v>
      </c>
      <c r="J678" s="39">
        <v>41342</v>
      </c>
      <c r="K678" s="9">
        <v>5</v>
      </c>
      <c r="L678" s="9">
        <v>7</v>
      </c>
      <c r="M678" s="9">
        <v>0</v>
      </c>
      <c r="N678" s="9">
        <v>50</v>
      </c>
      <c r="O678" s="9"/>
      <c r="P678" s="9">
        <v>19636</v>
      </c>
      <c r="Q678" s="9"/>
      <c r="R678" s="44"/>
      <c r="S678" s="9">
        <v>8694.44</v>
      </c>
      <c r="T678" s="40">
        <f t="shared" si="12"/>
        <v>7295.9800000000005</v>
      </c>
      <c r="U678" s="40">
        <v>1398.46</v>
      </c>
      <c r="V678" s="9" t="s">
        <v>127</v>
      </c>
      <c r="W678" s="9" t="s">
        <v>114</v>
      </c>
      <c r="X678" s="9" t="s">
        <v>115</v>
      </c>
      <c r="Y678" s="3" t="s">
        <v>116</v>
      </c>
      <c r="Z678" s="9"/>
      <c r="AA678" s="3" t="s">
        <v>2008</v>
      </c>
      <c r="AB678" s="3"/>
      <c r="AC678" s="3">
        <v>1</v>
      </c>
      <c r="AD678" s="9"/>
      <c r="AE678" s="9"/>
      <c r="AF678" s="9"/>
      <c r="AG678" s="9"/>
      <c r="AH678" s="9"/>
      <c r="AI678" s="9"/>
      <c r="AJ678" s="34">
        <v>44566</v>
      </c>
      <c r="AK678" s="3"/>
    </row>
    <row r="679" spans="1:37" s="15" customFormat="1" ht="12" customHeight="1">
      <c r="A679" s="3">
        <v>677</v>
      </c>
      <c r="B679" s="8" t="s">
        <v>2881</v>
      </c>
      <c r="C679" s="2" t="s">
        <v>1964</v>
      </c>
      <c r="D679" s="43"/>
      <c r="E679" s="3" t="s">
        <v>4</v>
      </c>
      <c r="F679" s="10" t="s">
        <v>2882</v>
      </c>
      <c r="G679" s="6" t="s">
        <v>1965</v>
      </c>
      <c r="H679" s="3"/>
      <c r="I679" s="3"/>
      <c r="J679" s="39">
        <v>39041</v>
      </c>
      <c r="K679" s="9">
        <v>5</v>
      </c>
      <c r="L679" s="9">
        <v>14</v>
      </c>
      <c r="M679" s="9">
        <v>0</v>
      </c>
      <c r="N679" s="9">
        <v>50</v>
      </c>
      <c r="O679" s="9"/>
      <c r="P679" s="9"/>
      <c r="Q679" s="9"/>
      <c r="R679" s="44"/>
      <c r="S679" s="9">
        <v>6071.98</v>
      </c>
      <c r="T679" s="40">
        <f t="shared" si="12"/>
        <v>5768.3799999999992</v>
      </c>
      <c r="U679" s="40">
        <v>303.60000000000002</v>
      </c>
      <c r="V679" s="9" t="s">
        <v>252</v>
      </c>
      <c r="W679" s="9" t="s">
        <v>114</v>
      </c>
      <c r="X679" s="9" t="s">
        <v>119</v>
      </c>
      <c r="Y679" s="3" t="s">
        <v>116</v>
      </c>
      <c r="Z679" s="9" t="s">
        <v>128</v>
      </c>
      <c r="AA679" s="3" t="s">
        <v>2008</v>
      </c>
      <c r="AB679" s="3"/>
      <c r="AC679" s="3">
        <v>1</v>
      </c>
      <c r="AD679" s="9"/>
      <c r="AE679" s="9"/>
      <c r="AF679" s="9"/>
      <c r="AG679" s="9"/>
      <c r="AH679" s="9"/>
      <c r="AI679" s="9"/>
      <c r="AJ679" s="34">
        <v>44570</v>
      </c>
      <c r="AK679" s="3"/>
    </row>
    <row r="680" spans="1:37" s="15" customFormat="1" ht="12" customHeight="1">
      <c r="A680" s="3">
        <v>678</v>
      </c>
      <c r="B680" s="1" t="s">
        <v>2883</v>
      </c>
      <c r="C680" s="4" t="s">
        <v>1966</v>
      </c>
      <c r="D680" s="55" t="s">
        <v>2884</v>
      </c>
      <c r="E680" s="3" t="s">
        <v>4</v>
      </c>
      <c r="F680" s="10" t="s">
        <v>1967</v>
      </c>
      <c r="G680" s="9" t="s">
        <v>1942</v>
      </c>
      <c r="H680" s="3"/>
      <c r="I680" s="3"/>
      <c r="J680" s="39" t="s">
        <v>1968</v>
      </c>
      <c r="K680" s="9">
        <v>5</v>
      </c>
      <c r="L680" s="9">
        <v>9</v>
      </c>
      <c r="M680" s="9">
        <v>0</v>
      </c>
      <c r="N680" s="9">
        <v>50</v>
      </c>
      <c r="O680" s="9"/>
      <c r="P680" s="9"/>
      <c r="Q680" s="9"/>
      <c r="R680" s="44"/>
      <c r="S680" s="9">
        <v>10000</v>
      </c>
      <c r="T680" s="40">
        <f t="shared" si="12"/>
        <v>9500</v>
      </c>
      <c r="U680" s="40">
        <v>500</v>
      </c>
      <c r="V680" s="9" t="s">
        <v>252</v>
      </c>
      <c r="W680" s="9" t="s">
        <v>114</v>
      </c>
      <c r="X680" s="9" t="s">
        <v>115</v>
      </c>
      <c r="Y680" s="3" t="s">
        <v>116</v>
      </c>
      <c r="Z680" s="9" t="s">
        <v>128</v>
      </c>
      <c r="AA680" s="3" t="s">
        <v>2008</v>
      </c>
      <c r="AB680" s="3"/>
      <c r="AC680" s="3">
        <v>1</v>
      </c>
      <c r="AD680" s="9"/>
      <c r="AE680" s="9"/>
      <c r="AF680" s="9"/>
      <c r="AG680" s="9"/>
      <c r="AH680" s="9"/>
      <c r="AI680" s="9"/>
      <c r="AJ680" s="34">
        <v>44567</v>
      </c>
      <c r="AK680" s="3"/>
    </row>
    <row r="681" spans="1:37" s="15" customFormat="1" ht="12" customHeight="1">
      <c r="A681" s="3">
        <v>679</v>
      </c>
      <c r="B681" s="1" t="s">
        <v>2885</v>
      </c>
      <c r="C681" s="2" t="s">
        <v>1969</v>
      </c>
      <c r="D681" s="43"/>
      <c r="E681" s="3" t="s">
        <v>4</v>
      </c>
      <c r="F681" s="10" t="s">
        <v>2886</v>
      </c>
      <c r="G681" s="6" t="s">
        <v>1942</v>
      </c>
      <c r="H681" s="3" t="s">
        <v>108</v>
      </c>
      <c r="I681" s="3" t="s">
        <v>108</v>
      </c>
      <c r="J681" s="39">
        <v>37514</v>
      </c>
      <c r="K681" s="9">
        <v>5</v>
      </c>
      <c r="L681" s="9">
        <v>18</v>
      </c>
      <c r="M681" s="9">
        <v>0</v>
      </c>
      <c r="N681" s="9">
        <v>50</v>
      </c>
      <c r="O681" s="9"/>
      <c r="P681" s="9" t="s">
        <v>130</v>
      </c>
      <c r="Q681" s="9"/>
      <c r="R681" s="44"/>
      <c r="S681" s="9">
        <v>14000</v>
      </c>
      <c r="T681" s="40">
        <f t="shared" si="12"/>
        <v>13300</v>
      </c>
      <c r="U681" s="40">
        <v>700</v>
      </c>
      <c r="V681" s="9" t="s">
        <v>127</v>
      </c>
      <c r="W681" s="9" t="s">
        <v>114</v>
      </c>
      <c r="X681" s="9" t="s">
        <v>119</v>
      </c>
      <c r="Y681" s="3" t="s">
        <v>116</v>
      </c>
      <c r="Z681" s="9" t="s">
        <v>128</v>
      </c>
      <c r="AA681" s="3" t="s">
        <v>2008</v>
      </c>
      <c r="AB681" s="3"/>
      <c r="AC681" s="3">
        <v>1</v>
      </c>
      <c r="AD681" s="9"/>
      <c r="AE681" s="9"/>
      <c r="AF681" s="9"/>
      <c r="AG681" s="9"/>
      <c r="AH681" s="9"/>
      <c r="AI681" s="9"/>
      <c r="AJ681" s="34">
        <v>44572</v>
      </c>
      <c r="AK681" s="3"/>
    </row>
    <row r="682" spans="1:37" s="15" customFormat="1" ht="12" customHeight="1">
      <c r="A682" s="3">
        <v>680</v>
      </c>
      <c r="B682" s="1" t="s">
        <v>2887</v>
      </c>
      <c r="C682" s="2" t="s">
        <v>2888</v>
      </c>
      <c r="D682" s="43"/>
      <c r="E682" s="3" t="s">
        <v>4</v>
      </c>
      <c r="F682" s="10" t="s">
        <v>2889</v>
      </c>
      <c r="G682" s="6" t="s">
        <v>1942</v>
      </c>
      <c r="H682" s="3" t="s">
        <v>130</v>
      </c>
      <c r="I682" s="3" t="s">
        <v>130</v>
      </c>
      <c r="J682" s="39">
        <v>38570</v>
      </c>
      <c r="K682" s="9">
        <v>5</v>
      </c>
      <c r="L682" s="9">
        <v>15</v>
      </c>
      <c r="M682" s="9">
        <v>0</v>
      </c>
      <c r="N682" s="9">
        <v>50</v>
      </c>
      <c r="O682" s="9"/>
      <c r="P682" s="9" t="s">
        <v>130</v>
      </c>
      <c r="Q682" s="9"/>
      <c r="R682" s="44"/>
      <c r="S682" s="9">
        <v>16000</v>
      </c>
      <c r="T682" s="40">
        <f t="shared" si="12"/>
        <v>15200</v>
      </c>
      <c r="U682" s="40">
        <v>800</v>
      </c>
      <c r="V682" s="9" t="s">
        <v>127</v>
      </c>
      <c r="W682" s="9" t="s">
        <v>114</v>
      </c>
      <c r="X682" s="9" t="s">
        <v>119</v>
      </c>
      <c r="Y682" s="3" t="s">
        <v>116</v>
      </c>
      <c r="Z682" s="9"/>
      <c r="AA682" s="3" t="s">
        <v>2008</v>
      </c>
      <c r="AB682" s="3"/>
      <c r="AC682" s="3">
        <v>1</v>
      </c>
      <c r="AD682" s="9"/>
      <c r="AE682" s="9"/>
      <c r="AF682" s="9"/>
      <c r="AG682" s="9"/>
      <c r="AH682" s="9"/>
      <c r="AI682" s="9"/>
      <c r="AJ682" s="34">
        <v>44570</v>
      </c>
      <c r="AK682" s="3"/>
    </row>
    <row r="683" spans="1:37" s="15" customFormat="1" ht="12.75" customHeight="1">
      <c r="A683" s="3">
        <v>681</v>
      </c>
      <c r="B683" s="1" t="s">
        <v>1970</v>
      </c>
      <c r="C683" s="2" t="s">
        <v>1971</v>
      </c>
      <c r="D683" s="41" t="s">
        <v>2890</v>
      </c>
      <c r="E683" s="3" t="s">
        <v>4</v>
      </c>
      <c r="F683" s="10" t="s">
        <v>1972</v>
      </c>
      <c r="G683" s="9" t="s">
        <v>1942</v>
      </c>
      <c r="H683" s="3" t="s">
        <v>130</v>
      </c>
      <c r="I683" s="3" t="s">
        <v>130</v>
      </c>
      <c r="J683" s="39">
        <v>41249</v>
      </c>
      <c r="K683" s="9">
        <v>5</v>
      </c>
      <c r="L683" s="9">
        <v>8</v>
      </c>
      <c r="M683" s="9">
        <v>0</v>
      </c>
      <c r="N683" s="9">
        <v>50</v>
      </c>
      <c r="O683" s="9"/>
      <c r="P683" s="9" t="s">
        <v>130</v>
      </c>
      <c r="Q683" s="9"/>
      <c r="R683" s="44"/>
      <c r="S683" s="9">
        <v>22101.7</v>
      </c>
      <c r="T683" s="40">
        <f t="shared" si="12"/>
        <v>12947.78</v>
      </c>
      <c r="U683" s="40">
        <v>9153.92</v>
      </c>
      <c r="V683" s="9" t="s">
        <v>127</v>
      </c>
      <c r="W683" s="9" t="s">
        <v>114</v>
      </c>
      <c r="X683" s="9" t="s">
        <v>115</v>
      </c>
      <c r="Y683" s="3" t="s">
        <v>116</v>
      </c>
      <c r="Z683" s="9"/>
      <c r="AA683" s="3" t="s">
        <v>2008</v>
      </c>
      <c r="AB683" s="3"/>
      <c r="AC683" s="9">
        <v>1</v>
      </c>
      <c r="AD683" s="9"/>
      <c r="AE683" s="9"/>
      <c r="AF683" s="9"/>
      <c r="AG683" s="9"/>
      <c r="AH683" s="9"/>
      <c r="AI683" s="9"/>
      <c r="AJ683" s="34">
        <v>44566</v>
      </c>
      <c r="AK683" s="3"/>
    </row>
    <row r="684" spans="1:37" s="15" customFormat="1" ht="12" customHeight="1">
      <c r="A684" s="3">
        <v>682</v>
      </c>
      <c r="B684" s="1" t="s">
        <v>1973</v>
      </c>
      <c r="C684" s="2" t="s">
        <v>1974</v>
      </c>
      <c r="D684" s="43">
        <v>399000069</v>
      </c>
      <c r="E684" s="3" t="s">
        <v>4</v>
      </c>
      <c r="F684" s="10" t="s">
        <v>2891</v>
      </c>
      <c r="G684" s="6" t="s">
        <v>1942</v>
      </c>
      <c r="H684" s="3" t="s">
        <v>130</v>
      </c>
      <c r="I684" s="3" t="s">
        <v>130</v>
      </c>
      <c r="J684" s="39">
        <v>41249</v>
      </c>
      <c r="K684" s="9">
        <v>5</v>
      </c>
      <c r="L684" s="9">
        <v>8</v>
      </c>
      <c r="M684" s="9">
        <v>0</v>
      </c>
      <c r="N684" s="9">
        <v>50</v>
      </c>
      <c r="O684" s="9"/>
      <c r="P684" s="9">
        <v>3000</v>
      </c>
      <c r="Q684" s="9"/>
      <c r="R684" s="44"/>
      <c r="S684" s="9">
        <v>16000</v>
      </c>
      <c r="T684" s="40">
        <f t="shared" si="12"/>
        <v>15200</v>
      </c>
      <c r="U684" s="40">
        <v>800</v>
      </c>
      <c r="V684" s="9" t="s">
        <v>127</v>
      </c>
      <c r="W684" s="9" t="s">
        <v>114</v>
      </c>
      <c r="X684" s="9" t="s">
        <v>115</v>
      </c>
      <c r="Y684" s="3" t="s">
        <v>116</v>
      </c>
      <c r="Z684" s="9"/>
      <c r="AA684" s="3" t="s">
        <v>2008</v>
      </c>
      <c r="AB684" s="3"/>
      <c r="AC684" s="3">
        <v>1</v>
      </c>
      <c r="AD684" s="9"/>
      <c r="AE684" s="9"/>
      <c r="AF684" s="9"/>
      <c r="AG684" s="9"/>
      <c r="AH684" s="9"/>
      <c r="AI684" s="9"/>
      <c r="AJ684" s="34">
        <v>44566</v>
      </c>
      <c r="AK684" s="3"/>
    </row>
    <row r="685" spans="1:37" s="15" customFormat="1" ht="13.5" customHeight="1">
      <c r="A685" s="3">
        <v>683</v>
      </c>
      <c r="B685" s="1" t="s">
        <v>2892</v>
      </c>
      <c r="C685" s="2" t="s">
        <v>1975</v>
      </c>
      <c r="D685" s="41"/>
      <c r="E685" s="3" t="s">
        <v>4</v>
      </c>
      <c r="F685" s="10" t="s">
        <v>2893</v>
      </c>
      <c r="G685" s="9" t="s">
        <v>1942</v>
      </c>
      <c r="H685" s="3" t="s">
        <v>130</v>
      </c>
      <c r="I685" s="3" t="s">
        <v>130</v>
      </c>
      <c r="J685" s="39">
        <v>37741</v>
      </c>
      <c r="K685" s="9">
        <v>5</v>
      </c>
      <c r="L685" s="9">
        <v>17</v>
      </c>
      <c r="M685" s="9">
        <v>0</v>
      </c>
      <c r="N685" s="9">
        <v>50</v>
      </c>
      <c r="O685" s="9"/>
      <c r="P685" s="9" t="s">
        <v>130</v>
      </c>
      <c r="Q685" s="9"/>
      <c r="R685" s="44"/>
      <c r="S685" s="9">
        <v>3000</v>
      </c>
      <c r="T685" s="40">
        <f t="shared" si="12"/>
        <v>2850</v>
      </c>
      <c r="U685" s="40">
        <v>150</v>
      </c>
      <c r="V685" s="9" t="s">
        <v>817</v>
      </c>
      <c r="W685" s="9" t="s">
        <v>114</v>
      </c>
      <c r="X685" s="9" t="s">
        <v>119</v>
      </c>
      <c r="Y685" s="3" t="s">
        <v>116</v>
      </c>
      <c r="Z685" s="9" t="s">
        <v>128</v>
      </c>
      <c r="AA685" s="3" t="s">
        <v>2008</v>
      </c>
      <c r="AB685" s="3"/>
      <c r="AC685" s="3">
        <v>1</v>
      </c>
      <c r="AD685" s="9"/>
      <c r="AE685" s="9"/>
      <c r="AF685" s="9"/>
      <c r="AG685" s="9"/>
      <c r="AH685" s="9"/>
      <c r="AI685" s="9"/>
      <c r="AJ685" s="34">
        <v>44569</v>
      </c>
      <c r="AK685" s="3"/>
    </row>
    <row r="686" spans="1:37" s="15" customFormat="1" ht="12.75" customHeight="1">
      <c r="A686" s="3">
        <v>684</v>
      </c>
      <c r="B686" s="29" t="s">
        <v>1976</v>
      </c>
      <c r="C686" s="4" t="s">
        <v>1977</v>
      </c>
      <c r="D686" s="41"/>
      <c r="E686" s="3" t="s">
        <v>4</v>
      </c>
      <c r="F686" s="3" t="s">
        <v>1978</v>
      </c>
      <c r="G686" s="9" t="s">
        <v>1942</v>
      </c>
      <c r="H686" s="3"/>
      <c r="I686" s="3"/>
      <c r="J686" s="39">
        <v>38898</v>
      </c>
      <c r="K686" s="9">
        <v>5</v>
      </c>
      <c r="L686" s="9">
        <v>14</v>
      </c>
      <c r="M686" s="9">
        <v>0</v>
      </c>
      <c r="N686" s="9">
        <v>50</v>
      </c>
      <c r="O686" s="9"/>
      <c r="P686" s="9"/>
      <c r="Q686" s="9"/>
      <c r="R686" s="44"/>
      <c r="S686" s="9">
        <v>38000</v>
      </c>
      <c r="T686" s="40">
        <f t="shared" si="12"/>
        <v>36100</v>
      </c>
      <c r="U686" s="40">
        <v>1900</v>
      </c>
      <c r="V686" s="9" t="s">
        <v>252</v>
      </c>
      <c r="W686" s="9" t="s">
        <v>114</v>
      </c>
      <c r="X686" s="9" t="s">
        <v>119</v>
      </c>
      <c r="Y686" s="3" t="s">
        <v>116</v>
      </c>
      <c r="Z686" s="9"/>
      <c r="AA686" s="3" t="s">
        <v>2008</v>
      </c>
      <c r="AB686" s="3"/>
      <c r="AC686" s="3">
        <v>1</v>
      </c>
      <c r="AD686" s="9"/>
      <c r="AE686" s="9"/>
      <c r="AF686" s="9"/>
      <c r="AG686" s="9"/>
      <c r="AH686" s="9"/>
      <c r="AI686" s="9"/>
      <c r="AJ686" s="34">
        <v>44571</v>
      </c>
      <c r="AK686" s="3"/>
    </row>
    <row r="687" spans="1:37" s="15" customFormat="1" ht="12.75" customHeight="1">
      <c r="A687" s="3">
        <v>685</v>
      </c>
      <c r="B687" s="29" t="s">
        <v>1979</v>
      </c>
      <c r="C687" s="4" t="s">
        <v>1980</v>
      </c>
      <c r="D687" s="41"/>
      <c r="E687" s="3" t="s">
        <v>4</v>
      </c>
      <c r="F687" s="3" t="s">
        <v>1981</v>
      </c>
      <c r="G687" s="9" t="s">
        <v>1942</v>
      </c>
      <c r="H687" s="3"/>
      <c r="I687" s="3"/>
      <c r="J687" s="39">
        <v>38898</v>
      </c>
      <c r="K687" s="9">
        <v>5</v>
      </c>
      <c r="L687" s="9">
        <v>14</v>
      </c>
      <c r="M687" s="9">
        <v>0</v>
      </c>
      <c r="N687" s="9">
        <v>50</v>
      </c>
      <c r="O687" s="9"/>
      <c r="P687" s="9"/>
      <c r="Q687" s="9"/>
      <c r="R687" s="44"/>
      <c r="S687" s="9">
        <v>52000</v>
      </c>
      <c r="T687" s="40">
        <f t="shared" si="12"/>
        <v>49400</v>
      </c>
      <c r="U687" s="40">
        <v>2600</v>
      </c>
      <c r="V687" s="9" t="s">
        <v>252</v>
      </c>
      <c r="W687" s="9" t="s">
        <v>114</v>
      </c>
      <c r="X687" s="9" t="s">
        <v>119</v>
      </c>
      <c r="Y687" s="3" t="s">
        <v>116</v>
      </c>
      <c r="Z687" s="9"/>
      <c r="AA687" s="3" t="s">
        <v>2008</v>
      </c>
      <c r="AB687" s="3"/>
      <c r="AC687" s="3">
        <v>1</v>
      </c>
      <c r="AD687" s="9"/>
      <c r="AE687" s="9"/>
      <c r="AF687" s="9"/>
      <c r="AG687" s="9"/>
      <c r="AH687" s="9"/>
      <c r="AI687" s="9"/>
      <c r="AJ687" s="34">
        <v>44571</v>
      </c>
      <c r="AK687" s="3"/>
    </row>
    <row r="688" spans="1:37" s="15" customFormat="1" ht="12" customHeight="1">
      <c r="A688" s="3">
        <v>686</v>
      </c>
      <c r="B688" s="2" t="s">
        <v>1982</v>
      </c>
      <c r="C688" s="4" t="s">
        <v>1983</v>
      </c>
      <c r="D688" s="41"/>
      <c r="E688" s="3" t="s">
        <v>4</v>
      </c>
      <c r="F688" s="3" t="s">
        <v>2894</v>
      </c>
      <c r="G688" s="9" t="s">
        <v>1942</v>
      </c>
      <c r="H688" s="3"/>
      <c r="I688" s="3"/>
      <c r="J688" s="39">
        <v>41050</v>
      </c>
      <c r="K688" s="9">
        <v>5</v>
      </c>
      <c r="L688" s="9">
        <v>8</v>
      </c>
      <c r="M688" s="9">
        <v>0</v>
      </c>
      <c r="N688" s="9">
        <v>50</v>
      </c>
      <c r="O688" s="9"/>
      <c r="P688" s="9"/>
      <c r="Q688" s="9"/>
      <c r="R688" s="44"/>
      <c r="S688" s="9">
        <v>18122.89</v>
      </c>
      <c r="T688" s="40">
        <f t="shared" si="12"/>
        <v>13486.65</v>
      </c>
      <c r="U688" s="40">
        <v>4636.24</v>
      </c>
      <c r="V688" s="9" t="s">
        <v>252</v>
      </c>
      <c r="W688" s="9" t="s">
        <v>114</v>
      </c>
      <c r="X688" s="9" t="s">
        <v>115</v>
      </c>
      <c r="Y688" s="3" t="s">
        <v>116</v>
      </c>
      <c r="Z688" s="9"/>
      <c r="AA688" s="3" t="s">
        <v>2008</v>
      </c>
      <c r="AB688" s="3"/>
      <c r="AC688" s="3">
        <v>1</v>
      </c>
      <c r="AD688" s="9"/>
      <c r="AE688" s="9"/>
      <c r="AF688" s="9"/>
      <c r="AG688" s="9"/>
      <c r="AH688" s="9"/>
      <c r="AI688" s="9"/>
      <c r="AJ688" s="34">
        <v>44567</v>
      </c>
      <c r="AK688" s="3"/>
    </row>
    <row r="689" spans="1:37" s="15" customFormat="1" ht="12" customHeight="1">
      <c r="A689" s="3">
        <v>687</v>
      </c>
      <c r="B689" s="1" t="s">
        <v>2895</v>
      </c>
      <c r="C689" s="4" t="s">
        <v>1984</v>
      </c>
      <c r="D689" s="41" t="s">
        <v>2896</v>
      </c>
      <c r="E689" s="3" t="s">
        <v>4</v>
      </c>
      <c r="F689" s="10" t="s">
        <v>1985</v>
      </c>
      <c r="G689" s="6" t="s">
        <v>1986</v>
      </c>
      <c r="H689" s="3"/>
      <c r="I689" s="3"/>
      <c r="J689" s="39">
        <v>37986</v>
      </c>
      <c r="K689" s="9">
        <v>5</v>
      </c>
      <c r="L689" s="9">
        <v>17</v>
      </c>
      <c r="M689" s="9">
        <v>0</v>
      </c>
      <c r="N689" s="9">
        <v>50</v>
      </c>
      <c r="O689" s="9"/>
      <c r="P689" s="9"/>
      <c r="Q689" s="9"/>
      <c r="R689" s="44"/>
      <c r="S689" s="9">
        <v>8000</v>
      </c>
      <c r="T689" s="40">
        <f t="shared" si="12"/>
        <v>7600</v>
      </c>
      <c r="U689" s="40">
        <v>400</v>
      </c>
      <c r="V689" s="9" t="s">
        <v>817</v>
      </c>
      <c r="W689" s="9" t="s">
        <v>114</v>
      </c>
      <c r="X689" s="9" t="s">
        <v>119</v>
      </c>
      <c r="Y689" s="3" t="s">
        <v>116</v>
      </c>
      <c r="Z689" s="9" t="s">
        <v>128</v>
      </c>
      <c r="AA689" s="3" t="s">
        <v>2008</v>
      </c>
      <c r="AB689" s="3"/>
      <c r="AC689" s="3">
        <v>1</v>
      </c>
      <c r="AD689" s="9"/>
      <c r="AE689" s="9"/>
      <c r="AF689" s="9"/>
      <c r="AG689" s="9"/>
      <c r="AH689" s="9"/>
      <c r="AI689" s="9"/>
      <c r="AJ689" s="34">
        <v>44569</v>
      </c>
      <c r="AK689" s="3"/>
    </row>
    <row r="690" spans="1:37" s="15" customFormat="1" ht="12" customHeight="1">
      <c r="A690" s="3">
        <v>688</v>
      </c>
      <c r="B690" s="8" t="s">
        <v>2897</v>
      </c>
      <c r="C690" s="4" t="s">
        <v>1987</v>
      </c>
      <c r="D690" s="41"/>
      <c r="E690" s="3" t="s">
        <v>4</v>
      </c>
      <c r="F690" s="3" t="s">
        <v>1988</v>
      </c>
      <c r="G690" s="9" t="s">
        <v>1989</v>
      </c>
      <c r="H690" s="3"/>
      <c r="I690" s="3"/>
      <c r="J690" s="39">
        <v>38339</v>
      </c>
      <c r="K690" s="9">
        <v>5</v>
      </c>
      <c r="L690" s="9">
        <v>16</v>
      </c>
      <c r="M690" s="9">
        <v>0</v>
      </c>
      <c r="N690" s="9">
        <v>50</v>
      </c>
      <c r="O690" s="9"/>
      <c r="P690" s="9"/>
      <c r="Q690" s="9"/>
      <c r="R690" s="44"/>
      <c r="S690" s="9">
        <v>36000</v>
      </c>
      <c r="T690" s="40">
        <f t="shared" si="12"/>
        <v>34200</v>
      </c>
      <c r="U690" s="40">
        <v>1800</v>
      </c>
      <c r="V690" s="9" t="s">
        <v>252</v>
      </c>
      <c r="W690" s="9" t="s">
        <v>114</v>
      </c>
      <c r="X690" s="9" t="s">
        <v>119</v>
      </c>
      <c r="Y690" s="3" t="s">
        <v>116</v>
      </c>
      <c r="Z690" s="9" t="s">
        <v>128</v>
      </c>
      <c r="AA690" s="3" t="s">
        <v>2008</v>
      </c>
      <c r="AB690" s="3" t="s">
        <v>2898</v>
      </c>
      <c r="AC690" s="9">
        <v>1</v>
      </c>
      <c r="AD690" s="9"/>
      <c r="AE690" s="9"/>
      <c r="AF690" s="9"/>
      <c r="AG690" s="9"/>
      <c r="AH690" s="9"/>
      <c r="AI690" s="9"/>
      <c r="AJ690" s="34">
        <v>44567</v>
      </c>
      <c r="AK690" s="3"/>
    </row>
    <row r="691" spans="1:37" s="15" customFormat="1" ht="11.25" customHeight="1">
      <c r="A691" s="3">
        <v>689</v>
      </c>
      <c r="B691" s="1" t="s">
        <v>1990</v>
      </c>
      <c r="C691" s="2" t="s">
        <v>1991</v>
      </c>
      <c r="D691" s="43">
        <v>100270013</v>
      </c>
      <c r="E691" s="3" t="s">
        <v>4</v>
      </c>
      <c r="F691" s="10" t="s">
        <v>2899</v>
      </c>
      <c r="G691" s="6" t="s">
        <v>2900</v>
      </c>
      <c r="H691" s="3" t="s">
        <v>130</v>
      </c>
      <c r="I691" s="3" t="s">
        <v>108</v>
      </c>
      <c r="J691" s="39">
        <v>40022</v>
      </c>
      <c r="K691" s="9">
        <v>5</v>
      </c>
      <c r="L691" s="9">
        <v>11</v>
      </c>
      <c r="M691" s="9">
        <v>0</v>
      </c>
      <c r="N691" s="9">
        <v>50</v>
      </c>
      <c r="O691" s="9"/>
      <c r="P691" s="9" t="s">
        <v>130</v>
      </c>
      <c r="Q691" s="9"/>
      <c r="R691" s="44"/>
      <c r="S691" s="9">
        <v>5500</v>
      </c>
      <c r="T691" s="40">
        <f t="shared" si="12"/>
        <v>5225</v>
      </c>
      <c r="U691" s="40">
        <v>275</v>
      </c>
      <c r="V691" s="9" t="s">
        <v>127</v>
      </c>
      <c r="W691" s="9" t="s">
        <v>114</v>
      </c>
      <c r="X691" s="9" t="s">
        <v>119</v>
      </c>
      <c r="Y691" s="3" t="s">
        <v>116</v>
      </c>
      <c r="Z691" s="9" t="s">
        <v>128</v>
      </c>
      <c r="AA691" s="3" t="s">
        <v>2008</v>
      </c>
      <c r="AB691" s="3"/>
      <c r="AC691" s="3">
        <v>1</v>
      </c>
      <c r="AD691" s="9"/>
      <c r="AE691" s="9"/>
      <c r="AF691" s="9"/>
      <c r="AG691" s="9"/>
      <c r="AH691" s="9"/>
      <c r="AI691" s="9"/>
      <c r="AJ691" s="34">
        <v>44567</v>
      </c>
      <c r="AK691" s="3"/>
    </row>
    <row r="692" spans="1:37" s="15" customFormat="1" ht="12" customHeight="1">
      <c r="A692" s="3">
        <v>690</v>
      </c>
      <c r="B692" s="1" t="s">
        <v>1992</v>
      </c>
      <c r="C692" s="2" t="s">
        <v>1993</v>
      </c>
      <c r="D692" s="45">
        <v>801119900009</v>
      </c>
      <c r="E692" s="3" t="s">
        <v>4</v>
      </c>
      <c r="F692" s="10" t="s">
        <v>1994</v>
      </c>
      <c r="G692" s="6" t="s">
        <v>1995</v>
      </c>
      <c r="H692" s="3" t="s">
        <v>130</v>
      </c>
      <c r="I692" s="3" t="s">
        <v>108</v>
      </c>
      <c r="J692" s="39">
        <v>39692</v>
      </c>
      <c r="K692" s="9">
        <v>5</v>
      </c>
      <c r="L692" s="9">
        <v>12</v>
      </c>
      <c r="M692" s="9">
        <v>0</v>
      </c>
      <c r="N692" s="9">
        <v>50</v>
      </c>
      <c r="O692" s="9"/>
      <c r="P692" s="9" t="s">
        <v>130</v>
      </c>
      <c r="Q692" s="9"/>
      <c r="R692" s="44"/>
      <c r="S692" s="9">
        <v>4500</v>
      </c>
      <c r="T692" s="40">
        <f t="shared" si="12"/>
        <v>4275</v>
      </c>
      <c r="U692" s="40">
        <v>225</v>
      </c>
      <c r="V692" s="9" t="s">
        <v>127</v>
      </c>
      <c r="W692" s="9" t="s">
        <v>114</v>
      </c>
      <c r="X692" s="9" t="s">
        <v>119</v>
      </c>
      <c r="Y692" s="3" t="s">
        <v>116</v>
      </c>
      <c r="Z692" s="9" t="s">
        <v>128</v>
      </c>
      <c r="AA692" s="3" t="s">
        <v>2008</v>
      </c>
      <c r="AB692" s="3"/>
      <c r="AC692" s="9">
        <v>1</v>
      </c>
      <c r="AD692" s="9"/>
      <c r="AE692" s="9"/>
      <c r="AF692" s="9"/>
      <c r="AG692" s="9"/>
      <c r="AH692" s="9"/>
      <c r="AI692" s="9"/>
      <c r="AJ692" s="34">
        <v>44566</v>
      </c>
      <c r="AK692" s="3"/>
    </row>
    <row r="693" spans="1:37" s="15" customFormat="1" ht="12.75" customHeight="1">
      <c r="A693" s="3">
        <v>691</v>
      </c>
      <c r="B693" s="56" t="s">
        <v>2901</v>
      </c>
      <c r="C693" s="11" t="s">
        <v>2902</v>
      </c>
      <c r="D693" s="41" t="s">
        <v>2903</v>
      </c>
      <c r="E693" s="3" t="s">
        <v>4</v>
      </c>
      <c r="F693" s="50" t="s">
        <v>2904</v>
      </c>
      <c r="G693" s="9" t="s">
        <v>2905</v>
      </c>
      <c r="H693" s="3"/>
      <c r="I693" s="3"/>
      <c r="J693" s="50" t="s">
        <v>2906</v>
      </c>
      <c r="K693" s="9"/>
      <c r="L693" s="9"/>
      <c r="M693" s="9"/>
      <c r="N693" s="9"/>
      <c r="O693" s="9"/>
      <c r="P693" s="9"/>
      <c r="Q693" s="9"/>
      <c r="R693" s="44"/>
      <c r="S693" s="9"/>
      <c r="T693" s="9"/>
      <c r="U693" s="40"/>
      <c r="V693" s="9"/>
      <c r="W693" s="9"/>
      <c r="X693" s="9" t="s">
        <v>119</v>
      </c>
      <c r="Y693" s="3" t="s">
        <v>116</v>
      </c>
      <c r="Z693" s="9"/>
      <c r="AA693" s="3" t="s">
        <v>2008</v>
      </c>
      <c r="AB693" s="3"/>
      <c r="AC693" s="3">
        <v>1</v>
      </c>
      <c r="AD693" s="9"/>
      <c r="AE693" s="9"/>
      <c r="AF693" s="9"/>
      <c r="AG693" s="9"/>
      <c r="AH693" s="9"/>
      <c r="AI693" s="9"/>
      <c r="AJ693" s="34">
        <v>44567</v>
      </c>
      <c r="AK693" s="3"/>
    </row>
    <row r="694" spans="1:37" s="15" customFormat="1" ht="12" customHeight="1">
      <c r="A694" s="3">
        <v>692</v>
      </c>
      <c r="B694" s="8" t="s">
        <v>2907</v>
      </c>
      <c r="C694" s="11" t="s">
        <v>2908</v>
      </c>
      <c r="D694" s="41" t="s">
        <v>2909</v>
      </c>
      <c r="E694" s="3" t="s">
        <v>4</v>
      </c>
      <c r="F694" s="50" t="s">
        <v>2910</v>
      </c>
      <c r="G694" s="9" t="s">
        <v>2905</v>
      </c>
      <c r="H694" s="3"/>
      <c r="I694" s="3"/>
      <c r="J694" s="50"/>
      <c r="K694" s="9"/>
      <c r="L694" s="9"/>
      <c r="M694" s="9"/>
      <c r="N694" s="9"/>
      <c r="O694" s="9"/>
      <c r="P694" s="9"/>
      <c r="Q694" s="9"/>
      <c r="R694" s="44"/>
      <c r="S694" s="9"/>
      <c r="T694" s="9"/>
      <c r="U694" s="40"/>
      <c r="V694" s="9"/>
      <c r="W694" s="9"/>
      <c r="X694" s="9" t="s">
        <v>119</v>
      </c>
      <c r="Y694" s="3" t="s">
        <v>116</v>
      </c>
      <c r="Z694" s="9"/>
      <c r="AA694" s="3" t="s">
        <v>2008</v>
      </c>
      <c r="AB694" s="3">
        <v>418</v>
      </c>
      <c r="AC694" s="3">
        <v>1</v>
      </c>
      <c r="AD694" s="9"/>
      <c r="AE694" s="9"/>
      <c r="AF694" s="9"/>
      <c r="AG694" s="9"/>
      <c r="AH694" s="9"/>
      <c r="AI694" s="9"/>
      <c r="AJ694" s="34">
        <v>44570</v>
      </c>
      <c r="AK694" s="3"/>
    </row>
    <row r="695" spans="1:37" s="15" customFormat="1" ht="12" customHeight="1">
      <c r="A695" s="3">
        <v>693</v>
      </c>
      <c r="B695" s="8" t="s">
        <v>2911</v>
      </c>
      <c r="C695" s="11" t="s">
        <v>2912</v>
      </c>
      <c r="D695" s="41" t="s">
        <v>2913</v>
      </c>
      <c r="E695" s="3" t="s">
        <v>4</v>
      </c>
      <c r="F695" s="50" t="s">
        <v>2914</v>
      </c>
      <c r="G695" s="9" t="s">
        <v>2905</v>
      </c>
      <c r="H695" s="3"/>
      <c r="I695" s="3"/>
      <c r="J695" s="50"/>
      <c r="K695" s="9"/>
      <c r="L695" s="9"/>
      <c r="M695" s="9"/>
      <c r="N695" s="9"/>
      <c r="O695" s="9"/>
      <c r="P695" s="9"/>
      <c r="Q695" s="9"/>
      <c r="R695" s="44"/>
      <c r="S695" s="9"/>
      <c r="T695" s="9"/>
      <c r="U695" s="40"/>
      <c r="V695" s="9"/>
      <c r="W695" s="9"/>
      <c r="X695" s="9" t="s">
        <v>119</v>
      </c>
      <c r="Y695" s="3" t="s">
        <v>116</v>
      </c>
      <c r="Z695" s="9"/>
      <c r="AA695" s="3" t="s">
        <v>2008</v>
      </c>
      <c r="AB695" s="3">
        <v>418</v>
      </c>
      <c r="AC695" s="3">
        <v>1</v>
      </c>
      <c r="AD695" s="9"/>
      <c r="AE695" s="9"/>
      <c r="AF695" s="9"/>
      <c r="AG695" s="9"/>
      <c r="AH695" s="9"/>
      <c r="AI695" s="9"/>
      <c r="AJ695" s="34">
        <v>44568</v>
      </c>
      <c r="AK695" s="3"/>
    </row>
    <row r="696" spans="1:37" s="15" customFormat="1" ht="12" customHeight="1">
      <c r="A696" s="3">
        <v>694</v>
      </c>
      <c r="B696" s="11" t="s">
        <v>2915</v>
      </c>
      <c r="C696" s="11" t="s">
        <v>2916</v>
      </c>
      <c r="D696" s="41" t="s">
        <v>2917</v>
      </c>
      <c r="E696" s="3" t="s">
        <v>4</v>
      </c>
      <c r="F696" s="50" t="s">
        <v>2918</v>
      </c>
      <c r="G696" s="9" t="s">
        <v>2905</v>
      </c>
      <c r="H696" s="3"/>
      <c r="I696" s="3"/>
      <c r="J696" s="50"/>
      <c r="K696" s="9"/>
      <c r="L696" s="9"/>
      <c r="M696" s="9"/>
      <c r="N696" s="9"/>
      <c r="O696" s="9"/>
      <c r="P696" s="9"/>
      <c r="Q696" s="9"/>
      <c r="R696" s="44"/>
      <c r="S696" s="9"/>
      <c r="T696" s="9"/>
      <c r="U696" s="40"/>
      <c r="V696" s="9"/>
      <c r="W696" s="9"/>
      <c r="X696" s="9" t="s">
        <v>119</v>
      </c>
      <c r="Y696" s="3" t="s">
        <v>116</v>
      </c>
      <c r="Z696" s="9"/>
      <c r="AA696" s="3" t="s">
        <v>2008</v>
      </c>
      <c r="AB696" s="3">
        <v>418</v>
      </c>
      <c r="AC696" s="3">
        <v>1</v>
      </c>
      <c r="AD696" s="9"/>
      <c r="AE696" s="9"/>
      <c r="AF696" s="9"/>
      <c r="AG696" s="9"/>
      <c r="AH696" s="9"/>
      <c r="AI696" s="9"/>
      <c r="AJ696" s="34">
        <v>44568</v>
      </c>
      <c r="AK696" s="3"/>
    </row>
    <row r="697" spans="1:37" s="15" customFormat="1" ht="12" customHeight="1">
      <c r="A697" s="3">
        <v>695</v>
      </c>
      <c r="B697" s="11" t="s">
        <v>2919</v>
      </c>
      <c r="C697" s="11" t="s">
        <v>2920</v>
      </c>
      <c r="D697" s="48" t="s">
        <v>2921</v>
      </c>
      <c r="E697" s="3" t="s">
        <v>4</v>
      </c>
      <c r="F697" s="50" t="s">
        <v>2922</v>
      </c>
      <c r="G697" s="9" t="s">
        <v>2923</v>
      </c>
      <c r="H697" s="3"/>
      <c r="I697" s="3"/>
      <c r="J697" s="50"/>
      <c r="K697" s="9"/>
      <c r="L697" s="9"/>
      <c r="M697" s="9"/>
      <c r="N697" s="9"/>
      <c r="O697" s="9"/>
      <c r="P697" s="9"/>
      <c r="Q697" s="9"/>
      <c r="R697" s="44"/>
      <c r="S697" s="9"/>
      <c r="T697" s="9"/>
      <c r="U697" s="40"/>
      <c r="V697" s="9"/>
      <c r="W697" s="9"/>
      <c r="X697" s="9" t="s">
        <v>119</v>
      </c>
      <c r="Y697" s="3" t="s">
        <v>116</v>
      </c>
      <c r="Z697" s="9"/>
      <c r="AA697" s="3" t="s">
        <v>2008</v>
      </c>
      <c r="AB697" s="3"/>
      <c r="AC697" s="3">
        <v>1</v>
      </c>
      <c r="AD697" s="9"/>
      <c r="AE697" s="9"/>
      <c r="AF697" s="9"/>
      <c r="AG697" s="9"/>
      <c r="AH697" s="9"/>
      <c r="AI697" s="9"/>
      <c r="AJ697" s="34">
        <v>44569</v>
      </c>
      <c r="AK697" s="3"/>
    </row>
    <row r="698" spans="1:37">
      <c r="A698" s="3">
        <v>696</v>
      </c>
      <c r="B698" s="88" t="s">
        <v>2924</v>
      </c>
      <c r="C698" s="92"/>
      <c r="D698" s="92"/>
      <c r="E698" s="57"/>
      <c r="F698" s="90" t="s">
        <v>2966</v>
      </c>
      <c r="G698" s="88" t="s">
        <v>2979</v>
      </c>
      <c r="H698" s="93"/>
      <c r="I698" s="93"/>
      <c r="J698" s="93"/>
      <c r="K698" s="93"/>
      <c r="L698" s="93"/>
      <c r="M698" s="93"/>
      <c r="N698" s="93"/>
      <c r="O698" s="94"/>
      <c r="P698" s="93"/>
      <c r="Q698" s="93"/>
      <c r="R698" s="93"/>
      <c r="S698" s="93"/>
      <c r="T698" s="93"/>
      <c r="U698" s="93"/>
      <c r="V698" s="93"/>
      <c r="W698" s="95"/>
      <c r="X698" s="93"/>
      <c r="Y698" s="93"/>
      <c r="Z698" s="96"/>
      <c r="AA698" s="93"/>
      <c r="AB698" s="93"/>
      <c r="AC698" s="93"/>
      <c r="AD698" s="93"/>
      <c r="AE698" s="93"/>
      <c r="AF698" s="57"/>
      <c r="AG698" s="57"/>
      <c r="AH698" s="93"/>
      <c r="AI698" s="93"/>
      <c r="AJ698" s="57"/>
      <c r="AK698" s="57"/>
    </row>
    <row r="699" spans="1:37">
      <c r="A699" s="3">
        <v>697</v>
      </c>
      <c r="B699" s="88" t="s">
        <v>2925</v>
      </c>
      <c r="C699" s="92"/>
      <c r="D699" s="92"/>
      <c r="E699" s="57"/>
      <c r="F699" s="90" t="s">
        <v>2966</v>
      </c>
      <c r="G699" s="88" t="s">
        <v>2980</v>
      </c>
      <c r="H699" s="93"/>
      <c r="I699" s="93"/>
      <c r="J699" s="93"/>
      <c r="K699" s="93"/>
      <c r="L699" s="93"/>
      <c r="M699" s="93"/>
      <c r="N699" s="93"/>
      <c r="O699" s="94"/>
      <c r="P699" s="93"/>
      <c r="Q699" s="93"/>
      <c r="R699" s="93"/>
      <c r="S699" s="93"/>
      <c r="T699" s="93"/>
      <c r="U699" s="93"/>
      <c r="V699" s="93"/>
      <c r="W699" s="95"/>
      <c r="X699" s="93"/>
      <c r="Y699" s="93"/>
      <c r="Z699" s="96"/>
      <c r="AA699" s="93"/>
      <c r="AB699" s="93"/>
      <c r="AC699" s="93"/>
      <c r="AD699" s="93"/>
      <c r="AE699" s="93"/>
      <c r="AF699" s="57"/>
      <c r="AG699" s="57"/>
      <c r="AH699" s="93"/>
      <c r="AI699" s="93"/>
      <c r="AJ699" s="57"/>
      <c r="AK699" s="57"/>
    </row>
    <row r="700" spans="1:37">
      <c r="A700" s="3">
        <v>698</v>
      </c>
      <c r="B700" s="88" t="s">
        <v>2926</v>
      </c>
      <c r="C700" s="92"/>
      <c r="D700" s="92"/>
      <c r="E700" s="57"/>
      <c r="F700" s="90" t="s">
        <v>2966</v>
      </c>
      <c r="G700" s="88" t="s">
        <v>2981</v>
      </c>
      <c r="H700" s="93"/>
      <c r="I700" s="93"/>
      <c r="J700" s="93"/>
      <c r="K700" s="93"/>
      <c r="L700" s="93"/>
      <c r="M700" s="93"/>
      <c r="N700" s="93"/>
      <c r="O700" s="94"/>
      <c r="P700" s="93"/>
      <c r="Q700" s="93"/>
      <c r="R700" s="93"/>
      <c r="S700" s="93"/>
      <c r="T700" s="93"/>
      <c r="U700" s="93"/>
      <c r="V700" s="93"/>
      <c r="W700" s="95"/>
      <c r="X700" s="93"/>
      <c r="Y700" s="93"/>
      <c r="Z700" s="96"/>
      <c r="AA700" s="93"/>
      <c r="AB700" s="93"/>
      <c r="AC700" s="93"/>
      <c r="AD700" s="93"/>
      <c r="AE700" s="93"/>
      <c r="AF700" s="57"/>
      <c r="AG700" s="57"/>
      <c r="AH700" s="93"/>
      <c r="AI700" s="93"/>
      <c r="AJ700" s="57"/>
      <c r="AK700" s="57"/>
    </row>
    <row r="701" spans="1:37">
      <c r="A701" s="3">
        <v>699</v>
      </c>
      <c r="B701" s="88" t="s">
        <v>2927</v>
      </c>
      <c r="C701" s="92"/>
      <c r="D701" s="92"/>
      <c r="E701" s="57"/>
      <c r="F701" s="90" t="s">
        <v>2966</v>
      </c>
      <c r="G701" s="88" t="s">
        <v>2979</v>
      </c>
      <c r="H701" s="93"/>
      <c r="I701" s="93"/>
      <c r="J701" s="93"/>
      <c r="K701" s="93"/>
      <c r="L701" s="93"/>
      <c r="M701" s="93"/>
      <c r="N701" s="93"/>
      <c r="O701" s="94"/>
      <c r="P701" s="93"/>
      <c r="Q701" s="93"/>
      <c r="R701" s="93"/>
      <c r="S701" s="93"/>
      <c r="T701" s="93"/>
      <c r="U701" s="93"/>
      <c r="V701" s="93"/>
      <c r="W701" s="95"/>
      <c r="X701" s="93"/>
      <c r="Y701" s="93"/>
      <c r="Z701" s="96"/>
      <c r="AA701" s="93"/>
      <c r="AB701" s="93"/>
      <c r="AC701" s="93"/>
      <c r="AD701" s="93"/>
      <c r="AE701" s="93"/>
      <c r="AF701" s="57"/>
      <c r="AG701" s="57"/>
      <c r="AH701" s="93"/>
      <c r="AI701" s="93"/>
      <c r="AJ701" s="57"/>
      <c r="AK701" s="57"/>
    </row>
    <row r="702" spans="1:37">
      <c r="A702" s="3">
        <v>700</v>
      </c>
      <c r="B702" s="88" t="s">
        <v>2928</v>
      </c>
      <c r="C702" s="92"/>
      <c r="D702" s="92"/>
      <c r="E702" s="57"/>
      <c r="F702" s="90" t="s">
        <v>2966</v>
      </c>
      <c r="G702" s="88" t="s">
        <v>2982</v>
      </c>
      <c r="H702" s="93"/>
      <c r="I702" s="93"/>
      <c r="J702" s="93"/>
      <c r="K702" s="93"/>
      <c r="L702" s="93"/>
      <c r="M702" s="93"/>
      <c r="N702" s="93"/>
      <c r="O702" s="94"/>
      <c r="P702" s="93"/>
      <c r="Q702" s="93"/>
      <c r="R702" s="93"/>
      <c r="S702" s="93"/>
      <c r="T702" s="93"/>
      <c r="U702" s="93"/>
      <c r="V702" s="93"/>
      <c r="W702" s="95"/>
      <c r="X702" s="93"/>
      <c r="Y702" s="93"/>
      <c r="Z702" s="96"/>
      <c r="AA702" s="93"/>
      <c r="AB702" s="93"/>
      <c r="AC702" s="93"/>
      <c r="AD702" s="93"/>
      <c r="AE702" s="93"/>
      <c r="AF702" s="57"/>
      <c r="AG702" s="57"/>
      <c r="AH702" s="93"/>
      <c r="AI702" s="93"/>
      <c r="AJ702" s="57"/>
      <c r="AK702" s="57"/>
    </row>
    <row r="703" spans="1:37">
      <c r="A703" s="3">
        <v>701</v>
      </c>
      <c r="B703" s="88" t="s">
        <v>2929</v>
      </c>
      <c r="C703" s="92"/>
      <c r="D703" s="92"/>
      <c r="E703" s="57"/>
      <c r="F703" s="90" t="s">
        <v>2966</v>
      </c>
      <c r="G703" s="88" t="s">
        <v>2983</v>
      </c>
      <c r="H703" s="93"/>
      <c r="I703" s="93"/>
      <c r="J703" s="93"/>
      <c r="K703" s="93"/>
      <c r="L703" s="93"/>
      <c r="M703" s="93"/>
      <c r="N703" s="93"/>
      <c r="O703" s="94"/>
      <c r="P703" s="93"/>
      <c r="Q703" s="93"/>
      <c r="R703" s="93"/>
      <c r="S703" s="93"/>
      <c r="T703" s="93"/>
      <c r="U703" s="93"/>
      <c r="V703" s="93"/>
      <c r="W703" s="95"/>
      <c r="X703" s="93"/>
      <c r="Y703" s="93"/>
      <c r="Z703" s="96"/>
      <c r="AA703" s="93"/>
      <c r="AB703" s="93"/>
      <c r="AC703" s="93"/>
      <c r="AD703" s="93"/>
      <c r="AE703" s="93"/>
      <c r="AF703" s="57"/>
      <c r="AG703" s="57"/>
      <c r="AH703" s="93"/>
      <c r="AI703" s="93"/>
      <c r="AJ703" s="57"/>
      <c r="AK703" s="57"/>
    </row>
    <row r="704" spans="1:37">
      <c r="A704" s="3">
        <v>702</v>
      </c>
      <c r="B704" s="88" t="s">
        <v>2930</v>
      </c>
      <c r="C704" s="92"/>
      <c r="D704" s="92"/>
      <c r="E704" s="57"/>
      <c r="F704" s="90" t="s">
        <v>2966</v>
      </c>
      <c r="G704" s="88" t="s">
        <v>2984</v>
      </c>
      <c r="H704" s="93"/>
      <c r="I704" s="93"/>
      <c r="J704" s="93"/>
      <c r="K704" s="93"/>
      <c r="L704" s="93"/>
      <c r="M704" s="93"/>
      <c r="N704" s="93"/>
      <c r="O704" s="94"/>
      <c r="P704" s="93"/>
      <c r="Q704" s="93"/>
      <c r="R704" s="93"/>
      <c r="S704" s="93"/>
      <c r="T704" s="93"/>
      <c r="U704" s="93"/>
      <c r="V704" s="93"/>
      <c r="W704" s="95"/>
      <c r="X704" s="93"/>
      <c r="Y704" s="93"/>
      <c r="Z704" s="96"/>
      <c r="AA704" s="93"/>
      <c r="AB704" s="93"/>
      <c r="AC704" s="93"/>
      <c r="AD704" s="93"/>
      <c r="AE704" s="93"/>
      <c r="AF704" s="57"/>
      <c r="AG704" s="57"/>
      <c r="AH704" s="93"/>
      <c r="AI704" s="93"/>
      <c r="AJ704" s="57"/>
      <c r="AK704" s="57"/>
    </row>
    <row r="705" spans="1:37">
      <c r="A705" s="3">
        <v>703</v>
      </c>
      <c r="B705" s="88" t="s">
        <v>2931</v>
      </c>
      <c r="C705" s="92"/>
      <c r="D705" s="92"/>
      <c r="E705" s="57"/>
      <c r="F705" s="90" t="s">
        <v>2966</v>
      </c>
      <c r="G705" s="88" t="s">
        <v>2985</v>
      </c>
      <c r="H705" s="93"/>
      <c r="I705" s="93"/>
      <c r="J705" s="93"/>
      <c r="K705" s="93"/>
      <c r="L705" s="93"/>
      <c r="M705" s="93"/>
      <c r="N705" s="93"/>
      <c r="O705" s="94"/>
      <c r="P705" s="93"/>
      <c r="Q705" s="93"/>
      <c r="R705" s="93"/>
      <c r="S705" s="93"/>
      <c r="T705" s="93"/>
      <c r="U705" s="93"/>
      <c r="V705" s="93"/>
      <c r="W705" s="95"/>
      <c r="X705" s="93"/>
      <c r="Y705" s="93"/>
      <c r="Z705" s="96"/>
      <c r="AA705" s="93"/>
      <c r="AB705" s="93"/>
      <c r="AC705" s="93"/>
      <c r="AD705" s="93"/>
      <c r="AE705" s="93"/>
      <c r="AF705" s="57"/>
      <c r="AG705" s="57"/>
      <c r="AH705" s="93"/>
      <c r="AI705" s="93"/>
      <c r="AJ705" s="57"/>
      <c r="AK705" s="57"/>
    </row>
    <row r="706" spans="1:37">
      <c r="A706" s="3">
        <v>704</v>
      </c>
      <c r="B706" s="88" t="s">
        <v>2932</v>
      </c>
      <c r="C706" s="92"/>
      <c r="D706" s="92"/>
      <c r="E706" s="57"/>
      <c r="F706" s="90" t="s">
        <v>2966</v>
      </c>
      <c r="G706" s="88" t="s">
        <v>2986</v>
      </c>
      <c r="H706" s="93"/>
      <c r="I706" s="93"/>
      <c r="J706" s="93"/>
      <c r="K706" s="93"/>
      <c r="L706" s="93"/>
      <c r="M706" s="93"/>
      <c r="N706" s="93"/>
      <c r="O706" s="94"/>
      <c r="P706" s="93"/>
      <c r="Q706" s="93"/>
      <c r="R706" s="93"/>
      <c r="S706" s="93"/>
      <c r="T706" s="93"/>
      <c r="U706" s="93"/>
      <c r="V706" s="93"/>
      <c r="W706" s="95"/>
      <c r="X706" s="93"/>
      <c r="Y706" s="93"/>
      <c r="Z706" s="96"/>
      <c r="AA706" s="93"/>
      <c r="AB706" s="93"/>
      <c r="AC706" s="93"/>
      <c r="AD706" s="93"/>
      <c r="AE706" s="93"/>
      <c r="AF706" s="57"/>
      <c r="AG706" s="57"/>
      <c r="AH706" s="93"/>
      <c r="AI706" s="93"/>
      <c r="AJ706" s="57"/>
      <c r="AK706" s="57"/>
    </row>
    <row r="707" spans="1:37">
      <c r="A707" s="3">
        <v>705</v>
      </c>
      <c r="B707" s="88" t="s">
        <v>2933</v>
      </c>
      <c r="C707" s="92"/>
      <c r="D707" s="92"/>
      <c r="E707" s="57"/>
      <c r="F707" s="90" t="s">
        <v>2966</v>
      </c>
      <c r="G707" s="88" t="s">
        <v>2987</v>
      </c>
      <c r="H707" s="93"/>
      <c r="I707" s="93"/>
      <c r="J707" s="93"/>
      <c r="K707" s="93"/>
      <c r="L707" s="93"/>
      <c r="M707" s="93"/>
      <c r="N707" s="93"/>
      <c r="O707" s="94"/>
      <c r="P707" s="93"/>
      <c r="Q707" s="93"/>
      <c r="R707" s="93"/>
      <c r="S707" s="93"/>
      <c r="T707" s="93"/>
      <c r="U707" s="93"/>
      <c r="V707" s="93"/>
      <c r="W707" s="95"/>
      <c r="X707" s="93"/>
      <c r="Y707" s="93"/>
      <c r="Z707" s="96"/>
      <c r="AA707" s="93"/>
      <c r="AB707" s="93"/>
      <c r="AC707" s="93"/>
      <c r="AD707" s="93"/>
      <c r="AE707" s="93"/>
      <c r="AF707" s="57"/>
      <c r="AG707" s="57"/>
      <c r="AH707" s="93"/>
      <c r="AI707" s="93"/>
      <c r="AJ707" s="57"/>
      <c r="AK707" s="57"/>
    </row>
    <row r="708" spans="1:37">
      <c r="A708" s="3">
        <v>706</v>
      </c>
      <c r="B708" s="88" t="s">
        <v>2934</v>
      </c>
      <c r="C708" s="92"/>
      <c r="D708" s="92"/>
      <c r="E708" s="57"/>
      <c r="F708" s="90" t="s">
        <v>2966</v>
      </c>
      <c r="G708" s="88" t="s">
        <v>2988</v>
      </c>
      <c r="H708" s="93"/>
      <c r="I708" s="93"/>
      <c r="J708" s="93"/>
      <c r="K708" s="93"/>
      <c r="L708" s="93"/>
      <c r="M708" s="93"/>
      <c r="N708" s="93"/>
      <c r="O708" s="94"/>
      <c r="P708" s="93"/>
      <c r="Q708" s="93"/>
      <c r="R708" s="93"/>
      <c r="S708" s="93"/>
      <c r="T708" s="93"/>
      <c r="U708" s="93"/>
      <c r="V708" s="93"/>
      <c r="W708" s="95"/>
      <c r="X708" s="93"/>
      <c r="Y708" s="93"/>
      <c r="Z708" s="96"/>
      <c r="AA708" s="93"/>
      <c r="AB708" s="93"/>
      <c r="AC708" s="93"/>
      <c r="AD708" s="93"/>
      <c r="AE708" s="93"/>
      <c r="AF708" s="57"/>
      <c r="AG708" s="57"/>
      <c r="AH708" s="93"/>
      <c r="AI708" s="93"/>
      <c r="AJ708" s="57"/>
      <c r="AK708" s="57"/>
    </row>
    <row r="709" spans="1:37">
      <c r="A709" s="3">
        <v>707</v>
      </c>
      <c r="B709" s="88" t="s">
        <v>2935</v>
      </c>
      <c r="C709" s="92"/>
      <c r="D709" s="92"/>
      <c r="E709" s="57"/>
      <c r="F709" s="90" t="s">
        <v>2967</v>
      </c>
      <c r="G709" s="88" t="s">
        <v>2989</v>
      </c>
      <c r="H709" s="93"/>
      <c r="I709" s="93"/>
      <c r="J709" s="93"/>
      <c r="K709" s="93"/>
      <c r="L709" s="93"/>
      <c r="M709" s="93"/>
      <c r="N709" s="93"/>
      <c r="O709" s="94"/>
      <c r="P709" s="93"/>
      <c r="Q709" s="93"/>
      <c r="R709" s="93"/>
      <c r="S709" s="93"/>
      <c r="T709" s="93"/>
      <c r="U709" s="93"/>
      <c r="V709" s="93"/>
      <c r="W709" s="95"/>
      <c r="X709" s="93"/>
      <c r="Y709" s="93"/>
      <c r="Z709" s="96"/>
      <c r="AA709" s="93"/>
      <c r="AB709" s="93"/>
      <c r="AC709" s="93"/>
      <c r="AD709" s="93"/>
      <c r="AE709" s="93"/>
      <c r="AF709" s="57"/>
      <c r="AG709" s="57"/>
      <c r="AH709" s="93"/>
      <c r="AI709" s="93"/>
      <c r="AJ709" s="57"/>
      <c r="AK709" s="57"/>
    </row>
    <row r="710" spans="1:37">
      <c r="A710" s="3">
        <v>708</v>
      </c>
      <c r="B710" s="88" t="s">
        <v>2936</v>
      </c>
      <c r="C710" s="92"/>
      <c r="D710" s="92"/>
      <c r="E710" s="57"/>
      <c r="F710" s="90" t="s">
        <v>2968</v>
      </c>
      <c r="G710" s="91" t="s">
        <v>2990</v>
      </c>
      <c r="H710" s="93"/>
      <c r="I710" s="93"/>
      <c r="J710" s="93"/>
      <c r="K710" s="93"/>
      <c r="L710" s="93"/>
      <c r="M710" s="93"/>
      <c r="N710" s="93"/>
      <c r="O710" s="94"/>
      <c r="P710" s="93"/>
      <c r="Q710" s="93"/>
      <c r="R710" s="93"/>
      <c r="S710" s="93"/>
      <c r="T710" s="93"/>
      <c r="U710" s="93"/>
      <c r="V710" s="93"/>
      <c r="W710" s="95"/>
      <c r="X710" s="93"/>
      <c r="Y710" s="93"/>
      <c r="Z710" s="96"/>
      <c r="AA710" s="93"/>
      <c r="AB710" s="93"/>
      <c r="AC710" s="93"/>
      <c r="AD710" s="93"/>
      <c r="AE710" s="93"/>
      <c r="AF710" s="57"/>
      <c r="AG710" s="57"/>
      <c r="AH710" s="93"/>
      <c r="AI710" s="93"/>
      <c r="AJ710" s="57"/>
      <c r="AK710" s="57"/>
    </row>
    <row r="711" spans="1:37">
      <c r="A711" s="3">
        <v>709</v>
      </c>
      <c r="B711" s="88" t="s">
        <v>2937</v>
      </c>
      <c r="C711" s="92"/>
      <c r="D711" s="92"/>
      <c r="E711" s="57"/>
      <c r="F711" s="90" t="s">
        <v>2968</v>
      </c>
      <c r="G711" s="91" t="s">
        <v>2991</v>
      </c>
      <c r="H711" s="93"/>
      <c r="I711" s="93"/>
      <c r="J711" s="93"/>
      <c r="K711" s="93"/>
      <c r="L711" s="93"/>
      <c r="M711" s="93"/>
      <c r="N711" s="93"/>
      <c r="O711" s="94"/>
      <c r="P711" s="93"/>
      <c r="Q711" s="93"/>
      <c r="R711" s="93"/>
      <c r="S711" s="93"/>
      <c r="T711" s="93"/>
      <c r="U711" s="93"/>
      <c r="V711" s="93"/>
      <c r="W711" s="95"/>
      <c r="X711" s="93"/>
      <c r="Y711" s="93"/>
      <c r="Z711" s="96"/>
      <c r="AA711" s="93"/>
      <c r="AB711" s="93"/>
      <c r="AC711" s="93"/>
      <c r="AD711" s="93"/>
      <c r="AE711" s="93"/>
      <c r="AF711" s="57"/>
      <c r="AG711" s="57"/>
      <c r="AH711" s="93"/>
      <c r="AI711" s="93"/>
      <c r="AJ711" s="57"/>
      <c r="AK711" s="57"/>
    </row>
    <row r="712" spans="1:37">
      <c r="A712" s="3">
        <v>710</v>
      </c>
      <c r="B712" s="88" t="s">
        <v>2938</v>
      </c>
      <c r="C712" s="92"/>
      <c r="D712" s="92"/>
      <c r="E712" s="57"/>
      <c r="F712" s="90" t="s">
        <v>2968</v>
      </c>
      <c r="G712" s="91" t="s">
        <v>2992</v>
      </c>
      <c r="H712" s="93"/>
      <c r="I712" s="93"/>
      <c r="J712" s="93"/>
      <c r="K712" s="93"/>
      <c r="L712" s="93"/>
      <c r="M712" s="93"/>
      <c r="N712" s="93"/>
      <c r="O712" s="94"/>
      <c r="P712" s="93"/>
      <c r="Q712" s="93"/>
      <c r="R712" s="93"/>
      <c r="S712" s="93"/>
      <c r="T712" s="93"/>
      <c r="U712" s="93"/>
      <c r="V712" s="93"/>
      <c r="W712" s="95"/>
      <c r="X712" s="93"/>
      <c r="Y712" s="93"/>
      <c r="Z712" s="96"/>
      <c r="AA712" s="93"/>
      <c r="AB712" s="93"/>
      <c r="AC712" s="93"/>
      <c r="AD712" s="93"/>
      <c r="AE712" s="93"/>
      <c r="AF712" s="57"/>
      <c r="AG712" s="57"/>
      <c r="AH712" s="93"/>
      <c r="AI712" s="93"/>
      <c r="AJ712" s="57"/>
      <c r="AK712" s="57"/>
    </row>
    <row r="713" spans="1:37">
      <c r="A713" s="3">
        <v>711</v>
      </c>
      <c r="B713" s="88" t="s">
        <v>2939</v>
      </c>
      <c r="C713" s="92"/>
      <c r="D713" s="92"/>
      <c r="E713" s="57"/>
      <c r="F713" s="90" t="s">
        <v>2968</v>
      </c>
      <c r="G713" s="91" t="s">
        <v>2993</v>
      </c>
      <c r="H713" s="93"/>
      <c r="I713" s="93"/>
      <c r="J713" s="93"/>
      <c r="K713" s="93"/>
      <c r="L713" s="93"/>
      <c r="M713" s="93"/>
      <c r="N713" s="93"/>
      <c r="O713" s="94"/>
      <c r="P713" s="93"/>
      <c r="Q713" s="93"/>
      <c r="R713" s="93"/>
      <c r="S713" s="93"/>
      <c r="T713" s="93"/>
      <c r="U713" s="93"/>
      <c r="V713" s="93"/>
      <c r="W713" s="95"/>
      <c r="X713" s="93"/>
      <c r="Y713" s="93"/>
      <c r="Z713" s="96"/>
      <c r="AA713" s="93"/>
      <c r="AB713" s="93"/>
      <c r="AC713" s="93"/>
      <c r="AD713" s="93"/>
      <c r="AE713" s="93"/>
      <c r="AF713" s="57"/>
      <c r="AG713" s="57"/>
      <c r="AH713" s="93"/>
      <c r="AI713" s="93"/>
      <c r="AJ713" s="57"/>
      <c r="AK713" s="57"/>
    </row>
    <row r="714" spans="1:37">
      <c r="A714" s="3">
        <v>712</v>
      </c>
      <c r="B714" s="88" t="s">
        <v>2940</v>
      </c>
      <c r="C714" s="92"/>
      <c r="D714" s="92"/>
      <c r="E714" s="57"/>
      <c r="F714" s="90" t="s">
        <v>2969</v>
      </c>
      <c r="G714" s="88" t="s">
        <v>2994</v>
      </c>
      <c r="H714" s="93"/>
      <c r="I714" s="93"/>
      <c r="J714" s="93"/>
      <c r="K714" s="93"/>
      <c r="L714" s="93"/>
      <c r="M714" s="93"/>
      <c r="N714" s="93"/>
      <c r="O714" s="94"/>
      <c r="P714" s="93"/>
      <c r="Q714" s="93"/>
      <c r="R714" s="93"/>
      <c r="S714" s="93"/>
      <c r="T714" s="93"/>
      <c r="U714" s="93"/>
      <c r="V714" s="93"/>
      <c r="W714" s="95"/>
      <c r="X714" s="93"/>
      <c r="Y714" s="93"/>
      <c r="Z714" s="96"/>
      <c r="AA714" s="93"/>
      <c r="AB714" s="93"/>
      <c r="AC714" s="93"/>
      <c r="AD714" s="93"/>
      <c r="AE714" s="93"/>
      <c r="AF714" s="57"/>
      <c r="AG714" s="57"/>
      <c r="AH714" s="93"/>
      <c r="AI714" s="93"/>
      <c r="AJ714" s="57"/>
      <c r="AK714" s="57"/>
    </row>
    <row r="715" spans="1:37">
      <c r="A715" s="3">
        <v>713</v>
      </c>
      <c r="B715" s="88" t="s">
        <v>2941</v>
      </c>
      <c r="C715" s="92"/>
      <c r="D715" s="92"/>
      <c r="E715" s="57"/>
      <c r="F715" s="90" t="s">
        <v>2970</v>
      </c>
      <c r="G715" s="88" t="s">
        <v>2995</v>
      </c>
      <c r="H715" s="93"/>
      <c r="I715" s="93"/>
      <c r="J715" s="93"/>
      <c r="K715" s="93"/>
      <c r="L715" s="93"/>
      <c r="M715" s="93"/>
      <c r="N715" s="93"/>
      <c r="O715" s="94"/>
      <c r="P715" s="93"/>
      <c r="Q715" s="93"/>
      <c r="R715" s="93"/>
      <c r="S715" s="93"/>
      <c r="T715" s="93"/>
      <c r="U715" s="93"/>
      <c r="V715" s="93"/>
      <c r="W715" s="95"/>
      <c r="X715" s="93"/>
      <c r="Y715" s="93"/>
      <c r="Z715" s="96"/>
      <c r="AA715" s="93"/>
      <c r="AB715" s="93"/>
      <c r="AC715" s="93"/>
      <c r="AD715" s="93"/>
      <c r="AE715" s="93"/>
      <c r="AF715" s="57"/>
      <c r="AG715" s="57"/>
      <c r="AH715" s="93"/>
      <c r="AI715" s="93"/>
      <c r="AJ715" s="57"/>
      <c r="AK715" s="57"/>
    </row>
    <row r="716" spans="1:37">
      <c r="A716" s="3">
        <v>714</v>
      </c>
      <c r="B716" s="88" t="s">
        <v>2942</v>
      </c>
      <c r="C716" s="92"/>
      <c r="D716" s="92"/>
      <c r="E716" s="57"/>
      <c r="F716" s="90" t="s">
        <v>2968</v>
      </c>
      <c r="G716" s="88" t="s">
        <v>2996</v>
      </c>
      <c r="H716" s="93"/>
      <c r="I716" s="93"/>
      <c r="J716" s="93"/>
      <c r="K716" s="93"/>
      <c r="L716" s="93"/>
      <c r="M716" s="93"/>
      <c r="N716" s="93"/>
      <c r="O716" s="94"/>
      <c r="P716" s="93"/>
      <c r="Q716" s="93"/>
      <c r="R716" s="93"/>
      <c r="S716" s="93"/>
      <c r="T716" s="93"/>
      <c r="U716" s="93"/>
      <c r="V716" s="93"/>
      <c r="W716" s="95"/>
      <c r="X716" s="93"/>
      <c r="Y716" s="93"/>
      <c r="Z716" s="96"/>
      <c r="AA716" s="93"/>
      <c r="AB716" s="93"/>
      <c r="AC716" s="93"/>
      <c r="AD716" s="93"/>
      <c r="AE716" s="93"/>
      <c r="AF716" s="57"/>
      <c r="AG716" s="57"/>
      <c r="AH716" s="93"/>
      <c r="AI716" s="93"/>
      <c r="AJ716" s="57"/>
      <c r="AK716" s="57"/>
    </row>
    <row r="717" spans="1:37">
      <c r="A717" s="3">
        <v>715</v>
      </c>
      <c r="B717" s="88" t="s">
        <v>2943</v>
      </c>
      <c r="C717" s="92"/>
      <c r="D717" s="92"/>
      <c r="E717" s="57"/>
      <c r="F717" s="90" t="s">
        <v>2971</v>
      </c>
      <c r="G717" s="91" t="s">
        <v>2997</v>
      </c>
      <c r="H717" s="93"/>
      <c r="I717" s="93"/>
      <c r="J717" s="93"/>
      <c r="K717" s="93"/>
      <c r="L717" s="93"/>
      <c r="M717" s="93"/>
      <c r="N717" s="93"/>
      <c r="O717" s="94"/>
      <c r="P717" s="93"/>
      <c r="Q717" s="93"/>
      <c r="R717" s="93"/>
      <c r="S717" s="93"/>
      <c r="T717" s="93"/>
      <c r="U717" s="93"/>
      <c r="V717" s="93"/>
      <c r="W717" s="95"/>
      <c r="X717" s="93"/>
      <c r="Y717" s="93"/>
      <c r="Z717" s="96"/>
      <c r="AA717" s="93"/>
      <c r="AB717" s="93"/>
      <c r="AC717" s="93"/>
      <c r="AD717" s="93"/>
      <c r="AE717" s="93"/>
      <c r="AF717" s="57"/>
      <c r="AG717" s="57"/>
      <c r="AH717" s="93"/>
      <c r="AI717" s="93"/>
      <c r="AJ717" s="57"/>
      <c r="AK717" s="57"/>
    </row>
    <row r="718" spans="1:37">
      <c r="A718" s="3">
        <v>716</v>
      </c>
      <c r="B718" s="88" t="s">
        <v>2944</v>
      </c>
      <c r="C718" s="92"/>
      <c r="D718" s="92"/>
      <c r="E718" s="57"/>
      <c r="F718" s="90" t="s">
        <v>2972</v>
      </c>
      <c r="G718" s="88" t="s">
        <v>2981</v>
      </c>
      <c r="H718" s="93"/>
      <c r="I718" s="93"/>
      <c r="J718" s="93"/>
      <c r="K718" s="93"/>
      <c r="L718" s="93"/>
      <c r="M718" s="93"/>
      <c r="N718" s="93"/>
      <c r="O718" s="94"/>
      <c r="P718" s="93"/>
      <c r="Q718" s="93"/>
      <c r="R718" s="93"/>
      <c r="S718" s="93"/>
      <c r="T718" s="93"/>
      <c r="U718" s="93"/>
      <c r="V718" s="93"/>
      <c r="W718" s="95"/>
      <c r="X718" s="93"/>
      <c r="Y718" s="93"/>
      <c r="Z718" s="96"/>
      <c r="AA718" s="93"/>
      <c r="AB718" s="93"/>
      <c r="AC718" s="93"/>
      <c r="AD718" s="93"/>
      <c r="AE718" s="93"/>
      <c r="AF718" s="57"/>
      <c r="AG718" s="57"/>
      <c r="AH718" s="93"/>
      <c r="AI718" s="93"/>
      <c r="AJ718" s="57"/>
      <c r="AK718" s="57"/>
    </row>
    <row r="719" spans="1:37">
      <c r="A719" s="3">
        <v>717</v>
      </c>
      <c r="B719" s="88" t="s">
        <v>2945</v>
      </c>
      <c r="C719" s="92"/>
      <c r="D719" s="92"/>
      <c r="E719" s="57"/>
      <c r="F719" s="90" t="s">
        <v>2973</v>
      </c>
      <c r="G719" s="88" t="s">
        <v>2998</v>
      </c>
      <c r="H719" s="93"/>
      <c r="I719" s="93"/>
      <c r="J719" s="93"/>
      <c r="K719" s="93"/>
      <c r="L719" s="93"/>
      <c r="M719" s="93"/>
      <c r="N719" s="93"/>
      <c r="O719" s="94"/>
      <c r="P719" s="93"/>
      <c r="Q719" s="93"/>
      <c r="R719" s="93"/>
      <c r="S719" s="93"/>
      <c r="T719" s="93"/>
      <c r="U719" s="93"/>
      <c r="V719" s="93"/>
      <c r="W719" s="95"/>
      <c r="X719" s="93"/>
      <c r="Y719" s="93"/>
      <c r="Z719" s="96"/>
      <c r="AA719" s="93"/>
      <c r="AB719" s="93"/>
      <c r="AC719" s="93"/>
      <c r="AD719" s="93"/>
      <c r="AE719" s="93"/>
      <c r="AF719" s="57"/>
      <c r="AG719" s="57"/>
      <c r="AH719" s="93"/>
      <c r="AI719" s="93"/>
      <c r="AJ719" s="57"/>
      <c r="AK719" s="57"/>
    </row>
    <row r="720" spans="1:37">
      <c r="A720" s="3">
        <v>718</v>
      </c>
      <c r="B720" s="88" t="s">
        <v>2946</v>
      </c>
      <c r="C720" s="92"/>
      <c r="D720" s="92"/>
      <c r="E720" s="57"/>
      <c r="F720" s="90" t="s">
        <v>2974</v>
      </c>
      <c r="G720" s="88" t="s">
        <v>2999</v>
      </c>
      <c r="H720" s="93"/>
      <c r="I720" s="93"/>
      <c r="J720" s="93"/>
      <c r="K720" s="93"/>
      <c r="L720" s="93"/>
      <c r="M720" s="93"/>
      <c r="N720" s="93"/>
      <c r="O720" s="94"/>
      <c r="P720" s="93"/>
      <c r="Q720" s="93"/>
      <c r="R720" s="93"/>
      <c r="S720" s="93"/>
      <c r="T720" s="93"/>
      <c r="U720" s="93"/>
      <c r="V720" s="93"/>
      <c r="W720" s="95"/>
      <c r="X720" s="93"/>
      <c r="Y720" s="93"/>
      <c r="Z720" s="96"/>
      <c r="AA720" s="93"/>
      <c r="AB720" s="93"/>
      <c r="AC720" s="93"/>
      <c r="AD720" s="93"/>
      <c r="AE720" s="93"/>
      <c r="AF720" s="57"/>
      <c r="AG720" s="57"/>
      <c r="AH720" s="93"/>
      <c r="AI720" s="93"/>
      <c r="AJ720" s="57"/>
      <c r="AK720" s="57"/>
    </row>
    <row r="721" spans="1:37">
      <c r="A721" s="3">
        <v>719</v>
      </c>
      <c r="B721" s="88" t="s">
        <v>2947</v>
      </c>
      <c r="C721" s="92"/>
      <c r="D721" s="92"/>
      <c r="E721" s="57"/>
      <c r="F721" s="90" t="s">
        <v>2968</v>
      </c>
      <c r="G721" s="88" t="s">
        <v>3000</v>
      </c>
      <c r="H721" s="93"/>
      <c r="I721" s="93"/>
      <c r="J721" s="93"/>
      <c r="K721" s="93"/>
      <c r="L721" s="93"/>
      <c r="M721" s="93"/>
      <c r="N721" s="93"/>
      <c r="O721" s="94"/>
      <c r="P721" s="93"/>
      <c r="Q721" s="93"/>
      <c r="R721" s="93"/>
      <c r="S721" s="93"/>
      <c r="T721" s="93"/>
      <c r="U721" s="93"/>
      <c r="V721" s="93"/>
      <c r="W721" s="95"/>
      <c r="X721" s="93"/>
      <c r="Y721" s="93"/>
      <c r="Z721" s="96"/>
      <c r="AA721" s="93"/>
      <c r="AB721" s="93"/>
      <c r="AC721" s="93"/>
      <c r="AD721" s="93"/>
      <c r="AE721" s="93"/>
      <c r="AF721" s="57"/>
      <c r="AG721" s="57"/>
      <c r="AH721" s="93"/>
      <c r="AI721" s="93"/>
      <c r="AJ721" s="57"/>
      <c r="AK721" s="57"/>
    </row>
    <row r="722" spans="1:37">
      <c r="A722" s="3">
        <v>720</v>
      </c>
      <c r="B722" s="88" t="s">
        <v>2948</v>
      </c>
      <c r="C722" s="92"/>
      <c r="D722" s="92"/>
      <c r="E722" s="57"/>
      <c r="F722" s="90" t="s">
        <v>2968</v>
      </c>
      <c r="G722" s="88" t="s">
        <v>3001</v>
      </c>
      <c r="H722" s="93"/>
      <c r="I722" s="93"/>
      <c r="J722" s="93"/>
      <c r="K722" s="93"/>
      <c r="L722" s="93"/>
      <c r="M722" s="93"/>
      <c r="N722" s="93"/>
      <c r="O722" s="94"/>
      <c r="P722" s="93"/>
      <c r="Q722" s="93"/>
      <c r="R722" s="93"/>
      <c r="S722" s="93"/>
      <c r="T722" s="93"/>
      <c r="U722" s="93"/>
      <c r="V722" s="93"/>
      <c r="W722" s="95"/>
      <c r="X722" s="93"/>
      <c r="Y722" s="93"/>
      <c r="Z722" s="96"/>
      <c r="AA722" s="93"/>
      <c r="AB722" s="93"/>
      <c r="AC722" s="93"/>
      <c r="AD722" s="93"/>
      <c r="AE722" s="93"/>
      <c r="AF722" s="57"/>
      <c r="AG722" s="57"/>
      <c r="AH722" s="93"/>
      <c r="AI722" s="93"/>
      <c r="AJ722" s="57"/>
      <c r="AK722" s="57"/>
    </row>
    <row r="723" spans="1:37">
      <c r="A723" s="3">
        <v>721</v>
      </c>
      <c r="B723" s="88" t="s">
        <v>2949</v>
      </c>
      <c r="C723" s="92"/>
      <c r="D723" s="92"/>
      <c r="E723" s="57"/>
      <c r="F723" s="90" t="s">
        <v>2975</v>
      </c>
      <c r="G723" s="88" t="s">
        <v>3002</v>
      </c>
      <c r="H723" s="93"/>
      <c r="I723" s="93"/>
      <c r="J723" s="93"/>
      <c r="K723" s="93"/>
      <c r="L723" s="93"/>
      <c r="M723" s="93"/>
      <c r="N723" s="93"/>
      <c r="O723" s="94"/>
      <c r="P723" s="93"/>
      <c r="Q723" s="93"/>
      <c r="R723" s="93"/>
      <c r="S723" s="93"/>
      <c r="T723" s="93"/>
      <c r="U723" s="93"/>
      <c r="V723" s="93"/>
      <c r="W723" s="95"/>
      <c r="X723" s="93"/>
      <c r="Y723" s="93"/>
      <c r="Z723" s="96"/>
      <c r="AA723" s="93"/>
      <c r="AB723" s="93"/>
      <c r="AC723" s="93"/>
      <c r="AD723" s="93"/>
      <c r="AE723" s="93"/>
      <c r="AF723" s="57"/>
      <c r="AG723" s="57"/>
      <c r="AH723" s="93"/>
      <c r="AI723" s="93"/>
      <c r="AJ723" s="57"/>
      <c r="AK723" s="57"/>
    </row>
    <row r="724" spans="1:37">
      <c r="A724" s="3">
        <v>722</v>
      </c>
      <c r="B724" s="88" t="s">
        <v>2950</v>
      </c>
      <c r="C724" s="92"/>
      <c r="D724" s="92"/>
      <c r="E724" s="57"/>
      <c r="F724" s="90" t="s">
        <v>2976</v>
      </c>
      <c r="G724" s="88" t="s">
        <v>3002</v>
      </c>
      <c r="H724" s="93"/>
      <c r="I724" s="93"/>
      <c r="J724" s="93"/>
      <c r="K724" s="93"/>
      <c r="L724" s="93"/>
      <c r="M724" s="93"/>
      <c r="N724" s="93"/>
      <c r="O724" s="94"/>
      <c r="P724" s="93"/>
      <c r="Q724" s="93"/>
      <c r="R724" s="93"/>
      <c r="S724" s="93"/>
      <c r="T724" s="93"/>
      <c r="U724" s="93"/>
      <c r="V724" s="93"/>
      <c r="W724" s="95"/>
      <c r="X724" s="93"/>
      <c r="Y724" s="93"/>
      <c r="Z724" s="96"/>
      <c r="AA724" s="93"/>
      <c r="AB724" s="93"/>
      <c r="AC724" s="93"/>
      <c r="AD724" s="93"/>
      <c r="AE724" s="93"/>
      <c r="AF724" s="57"/>
      <c r="AG724" s="57"/>
      <c r="AH724" s="93"/>
      <c r="AI724" s="93"/>
      <c r="AJ724" s="57"/>
      <c r="AK724" s="57"/>
    </row>
    <row r="725" spans="1:37">
      <c r="A725" s="3">
        <v>723</v>
      </c>
      <c r="B725" s="88" t="s">
        <v>2951</v>
      </c>
      <c r="C725" s="92"/>
      <c r="D725" s="92"/>
      <c r="E725" s="57"/>
      <c r="F725" s="90" t="s">
        <v>2977</v>
      </c>
      <c r="G725" s="88" t="s">
        <v>3002</v>
      </c>
      <c r="H725" s="93"/>
      <c r="I725" s="93"/>
      <c r="J725" s="93"/>
      <c r="K725" s="93"/>
      <c r="L725" s="93"/>
      <c r="M725" s="93"/>
      <c r="N725" s="93"/>
      <c r="O725" s="94"/>
      <c r="P725" s="93"/>
      <c r="Q725" s="93"/>
      <c r="R725" s="93"/>
      <c r="S725" s="93"/>
      <c r="T725" s="93"/>
      <c r="U725" s="93"/>
      <c r="V725" s="93"/>
      <c r="W725" s="95"/>
      <c r="X725" s="93"/>
      <c r="Y725" s="93"/>
      <c r="Z725" s="96"/>
      <c r="AA725" s="93"/>
      <c r="AB725" s="93"/>
      <c r="AC725" s="93"/>
      <c r="AD725" s="93"/>
      <c r="AE725" s="93"/>
      <c r="AF725" s="57"/>
      <c r="AG725" s="57"/>
      <c r="AH725" s="93"/>
      <c r="AI725" s="93"/>
      <c r="AJ725" s="57"/>
      <c r="AK725" s="57"/>
    </row>
    <row r="726" spans="1:37">
      <c r="A726" s="3">
        <v>724</v>
      </c>
      <c r="B726" s="88" t="s">
        <v>2952</v>
      </c>
      <c r="C726" s="92"/>
      <c r="D726" s="92"/>
      <c r="E726" s="57"/>
      <c r="F726" s="90" t="s">
        <v>2968</v>
      </c>
      <c r="G726" s="88" t="s">
        <v>3003</v>
      </c>
      <c r="H726" s="93"/>
      <c r="I726" s="93"/>
      <c r="J726" s="93"/>
      <c r="K726" s="93"/>
      <c r="L726" s="93"/>
      <c r="M726" s="93"/>
      <c r="N726" s="93"/>
      <c r="O726" s="94"/>
      <c r="P726" s="93"/>
      <c r="Q726" s="93"/>
      <c r="R726" s="93"/>
      <c r="S726" s="93"/>
      <c r="T726" s="93"/>
      <c r="U726" s="93"/>
      <c r="V726" s="93"/>
      <c r="W726" s="95"/>
      <c r="X726" s="93"/>
      <c r="Y726" s="93"/>
      <c r="Z726" s="96"/>
      <c r="AA726" s="93"/>
      <c r="AB726" s="93"/>
      <c r="AC726" s="93"/>
      <c r="AD726" s="93"/>
      <c r="AE726" s="93"/>
      <c r="AF726" s="57"/>
      <c r="AG726" s="57"/>
      <c r="AH726" s="93"/>
      <c r="AI726" s="93"/>
      <c r="AJ726" s="57"/>
      <c r="AK726" s="57"/>
    </row>
    <row r="727" spans="1:37">
      <c r="A727" s="3">
        <v>725</v>
      </c>
      <c r="B727" s="88" t="s">
        <v>2953</v>
      </c>
      <c r="C727" s="92"/>
      <c r="D727" s="92"/>
      <c r="E727" s="57"/>
      <c r="F727" s="90" t="s">
        <v>2968</v>
      </c>
      <c r="G727" s="88" t="s">
        <v>3004</v>
      </c>
      <c r="H727" s="93"/>
      <c r="I727" s="93"/>
      <c r="J727" s="93"/>
      <c r="K727" s="93"/>
      <c r="L727" s="93"/>
      <c r="M727" s="93"/>
      <c r="N727" s="93"/>
      <c r="O727" s="94"/>
      <c r="P727" s="93"/>
      <c r="Q727" s="93"/>
      <c r="R727" s="93"/>
      <c r="S727" s="93"/>
      <c r="T727" s="93"/>
      <c r="U727" s="93"/>
      <c r="V727" s="93"/>
      <c r="W727" s="95"/>
      <c r="X727" s="93"/>
      <c r="Y727" s="93"/>
      <c r="Z727" s="96"/>
      <c r="AA727" s="93"/>
      <c r="AB727" s="93"/>
      <c r="AC727" s="93"/>
      <c r="AD727" s="93"/>
      <c r="AE727" s="93"/>
      <c r="AF727" s="57"/>
      <c r="AG727" s="57"/>
      <c r="AH727" s="93"/>
      <c r="AI727" s="93"/>
      <c r="AJ727" s="57"/>
      <c r="AK727" s="57"/>
    </row>
    <row r="728" spans="1:37">
      <c r="A728" s="3">
        <v>726</v>
      </c>
      <c r="B728" s="89" t="s">
        <v>2954</v>
      </c>
      <c r="C728" s="92"/>
      <c r="D728" s="92"/>
      <c r="E728" s="57"/>
      <c r="F728" s="90" t="s">
        <v>2968</v>
      </c>
      <c r="G728" s="88" t="s">
        <v>3005</v>
      </c>
      <c r="H728" s="93"/>
      <c r="I728" s="93"/>
      <c r="J728" s="93"/>
      <c r="K728" s="93"/>
      <c r="L728" s="93"/>
      <c r="M728" s="93"/>
      <c r="N728" s="93"/>
      <c r="O728" s="94"/>
      <c r="P728" s="93"/>
      <c r="Q728" s="93"/>
      <c r="R728" s="93"/>
      <c r="S728" s="93"/>
      <c r="T728" s="93"/>
      <c r="U728" s="93"/>
      <c r="V728" s="93"/>
      <c r="W728" s="95"/>
      <c r="X728" s="93"/>
      <c r="Y728" s="93"/>
      <c r="Z728" s="96"/>
      <c r="AA728" s="93"/>
      <c r="AB728" s="93"/>
      <c r="AC728" s="93"/>
      <c r="AD728" s="93"/>
      <c r="AE728" s="93"/>
      <c r="AF728" s="57"/>
      <c r="AG728" s="57"/>
      <c r="AH728" s="93"/>
      <c r="AI728" s="93"/>
      <c r="AJ728" s="57"/>
      <c r="AK728" s="57"/>
    </row>
    <row r="729" spans="1:37">
      <c r="A729" s="3">
        <v>727</v>
      </c>
      <c r="B729" s="88" t="s">
        <v>2955</v>
      </c>
      <c r="C729" s="92"/>
      <c r="D729" s="92"/>
      <c r="E729" s="57"/>
      <c r="F729" s="90" t="s">
        <v>2968</v>
      </c>
      <c r="G729" s="88" t="s">
        <v>2996</v>
      </c>
      <c r="H729" s="93"/>
      <c r="I729" s="93"/>
      <c r="J729" s="93"/>
      <c r="K729" s="93"/>
      <c r="L729" s="93"/>
      <c r="M729" s="93"/>
      <c r="N729" s="93"/>
      <c r="O729" s="94"/>
      <c r="P729" s="93"/>
      <c r="Q729" s="93"/>
      <c r="R729" s="93"/>
      <c r="S729" s="93"/>
      <c r="T729" s="93"/>
      <c r="U729" s="93"/>
      <c r="V729" s="93"/>
      <c r="W729" s="95"/>
      <c r="X729" s="93"/>
      <c r="Y729" s="93"/>
      <c r="Z729" s="96"/>
      <c r="AA729" s="93"/>
      <c r="AB729" s="93"/>
      <c r="AC729" s="93"/>
      <c r="AD729" s="93"/>
      <c r="AE729" s="93"/>
      <c r="AF729" s="57"/>
      <c r="AG729" s="57"/>
      <c r="AH729" s="93"/>
      <c r="AI729" s="93"/>
      <c r="AJ729" s="57"/>
      <c r="AK729" s="57"/>
    </row>
    <row r="730" spans="1:37">
      <c r="A730" s="3">
        <v>728</v>
      </c>
      <c r="B730" s="88" t="s">
        <v>2956</v>
      </c>
      <c r="C730" s="92"/>
      <c r="D730" s="92"/>
      <c r="E730" s="57"/>
      <c r="F730" s="90" t="s">
        <v>2968</v>
      </c>
      <c r="G730" s="88" t="s">
        <v>3006</v>
      </c>
      <c r="H730" s="93"/>
      <c r="I730" s="93"/>
      <c r="J730" s="93"/>
      <c r="K730" s="93"/>
      <c r="L730" s="93"/>
      <c r="M730" s="93"/>
      <c r="N730" s="93"/>
      <c r="O730" s="94"/>
      <c r="P730" s="93"/>
      <c r="Q730" s="93"/>
      <c r="R730" s="93"/>
      <c r="S730" s="93"/>
      <c r="T730" s="93"/>
      <c r="U730" s="93"/>
      <c r="V730" s="93"/>
      <c r="W730" s="95"/>
      <c r="X730" s="93"/>
      <c r="Y730" s="93"/>
      <c r="Z730" s="96"/>
      <c r="AA730" s="93"/>
      <c r="AB730" s="93"/>
      <c r="AC730" s="93"/>
      <c r="AD730" s="93"/>
      <c r="AE730" s="93"/>
      <c r="AF730" s="57"/>
      <c r="AG730" s="57"/>
      <c r="AH730" s="93"/>
      <c r="AI730" s="93"/>
      <c r="AJ730" s="57"/>
      <c r="AK730" s="57"/>
    </row>
    <row r="731" spans="1:37">
      <c r="A731" s="3">
        <v>729</v>
      </c>
      <c r="B731" s="88" t="s">
        <v>2957</v>
      </c>
      <c r="C731" s="92"/>
      <c r="D731" s="92"/>
      <c r="E731" s="57"/>
      <c r="F731" s="90" t="s">
        <v>2968</v>
      </c>
      <c r="G731" s="88" t="s">
        <v>2999</v>
      </c>
      <c r="H731" s="93"/>
      <c r="I731" s="93"/>
      <c r="J731" s="93"/>
      <c r="K731" s="93"/>
      <c r="L731" s="93"/>
      <c r="M731" s="93"/>
      <c r="N731" s="93"/>
      <c r="O731" s="94"/>
      <c r="P731" s="93"/>
      <c r="Q731" s="93"/>
      <c r="R731" s="93"/>
      <c r="S731" s="93"/>
      <c r="T731" s="93"/>
      <c r="U731" s="93"/>
      <c r="V731" s="93"/>
      <c r="W731" s="95"/>
      <c r="X731" s="93"/>
      <c r="Y731" s="93"/>
      <c r="Z731" s="96"/>
      <c r="AA731" s="93"/>
      <c r="AB731" s="93"/>
      <c r="AC731" s="93"/>
      <c r="AD731" s="93"/>
      <c r="AE731" s="93"/>
      <c r="AF731" s="57"/>
      <c r="AG731" s="57"/>
      <c r="AH731" s="93"/>
      <c r="AI731" s="93"/>
      <c r="AJ731" s="57"/>
      <c r="AK731" s="57"/>
    </row>
    <row r="732" spans="1:37">
      <c r="A732" s="3">
        <v>730</v>
      </c>
      <c r="B732" s="88" t="s">
        <v>2958</v>
      </c>
      <c r="C732" s="92"/>
      <c r="D732" s="92"/>
      <c r="E732" s="57"/>
      <c r="F732" s="90" t="s">
        <v>2968</v>
      </c>
      <c r="G732" s="88" t="s">
        <v>3007</v>
      </c>
      <c r="H732" s="93"/>
      <c r="I732" s="93"/>
      <c r="J732" s="93"/>
      <c r="K732" s="93"/>
      <c r="L732" s="93"/>
      <c r="M732" s="93"/>
      <c r="N732" s="93"/>
      <c r="O732" s="94"/>
      <c r="P732" s="93"/>
      <c r="Q732" s="93"/>
      <c r="R732" s="93"/>
      <c r="S732" s="93"/>
      <c r="T732" s="93"/>
      <c r="U732" s="93"/>
      <c r="V732" s="93"/>
      <c r="W732" s="95"/>
      <c r="X732" s="93"/>
      <c r="Y732" s="93"/>
      <c r="Z732" s="96"/>
      <c r="AA732" s="93"/>
      <c r="AB732" s="93"/>
      <c r="AC732" s="93"/>
      <c r="AD732" s="93"/>
      <c r="AE732" s="93"/>
      <c r="AF732" s="57"/>
      <c r="AG732" s="57"/>
      <c r="AH732" s="93"/>
      <c r="AI732" s="93"/>
      <c r="AJ732" s="57"/>
      <c r="AK732" s="57"/>
    </row>
    <row r="733" spans="1:37">
      <c r="A733" s="3">
        <v>731</v>
      </c>
      <c r="B733" s="88" t="s">
        <v>2959</v>
      </c>
      <c r="C733" s="92"/>
      <c r="D733" s="92"/>
      <c r="E733" s="57"/>
      <c r="F733" s="90" t="s">
        <v>2968</v>
      </c>
      <c r="G733" s="88" t="s">
        <v>3002</v>
      </c>
      <c r="H733" s="93"/>
      <c r="I733" s="93"/>
      <c r="J733" s="93"/>
      <c r="K733" s="93"/>
      <c r="L733" s="93"/>
      <c r="M733" s="93"/>
      <c r="N733" s="93"/>
      <c r="O733" s="94"/>
      <c r="P733" s="93"/>
      <c r="Q733" s="93"/>
      <c r="R733" s="93"/>
      <c r="S733" s="93"/>
      <c r="T733" s="93"/>
      <c r="U733" s="93"/>
      <c r="V733" s="93"/>
      <c r="W733" s="95"/>
      <c r="X733" s="93"/>
      <c r="Y733" s="93"/>
      <c r="Z733" s="96"/>
      <c r="AA733" s="93"/>
      <c r="AB733" s="93"/>
      <c r="AC733" s="93"/>
      <c r="AD733" s="93"/>
      <c r="AE733" s="93"/>
      <c r="AF733" s="57"/>
      <c r="AG733" s="57"/>
      <c r="AH733" s="93"/>
      <c r="AI733" s="93"/>
      <c r="AJ733" s="57"/>
      <c r="AK733" s="57"/>
    </row>
    <row r="734" spans="1:37">
      <c r="A734" s="3">
        <v>732</v>
      </c>
      <c r="B734" s="88" t="s">
        <v>2960</v>
      </c>
      <c r="C734" s="92"/>
      <c r="D734" s="92"/>
      <c r="E734" s="57"/>
      <c r="F734" s="90" t="s">
        <v>2978</v>
      </c>
      <c r="G734" s="88" t="s">
        <v>3008</v>
      </c>
      <c r="H734" s="93"/>
      <c r="I734" s="93"/>
      <c r="J734" s="93"/>
      <c r="K734" s="93"/>
      <c r="L734" s="93"/>
      <c r="M734" s="93"/>
      <c r="N734" s="93"/>
      <c r="O734" s="94"/>
      <c r="P734" s="93"/>
      <c r="Q734" s="93"/>
      <c r="R734" s="93"/>
      <c r="S734" s="93"/>
      <c r="T734" s="93"/>
      <c r="U734" s="93"/>
      <c r="V734" s="93"/>
      <c r="W734" s="95"/>
      <c r="X734" s="93"/>
      <c r="Y734" s="93"/>
      <c r="Z734" s="96"/>
      <c r="AA734" s="93"/>
      <c r="AB734" s="93"/>
      <c r="AC734" s="93"/>
      <c r="AD734" s="93"/>
      <c r="AE734" s="93"/>
      <c r="AF734" s="57"/>
      <c r="AG734" s="57"/>
      <c r="AH734" s="93"/>
      <c r="AI734" s="93"/>
      <c r="AJ734" s="57"/>
      <c r="AK734" s="57"/>
    </row>
    <row r="735" spans="1:37">
      <c r="A735" s="3">
        <v>733</v>
      </c>
      <c r="B735" s="88" t="s">
        <v>2961</v>
      </c>
      <c r="C735" s="92"/>
      <c r="D735" s="92"/>
      <c r="E735" s="57"/>
      <c r="F735" s="90" t="s">
        <v>2978</v>
      </c>
      <c r="G735" s="88" t="s">
        <v>2996</v>
      </c>
      <c r="H735" s="93"/>
      <c r="I735" s="93"/>
      <c r="J735" s="93"/>
      <c r="K735" s="93"/>
      <c r="L735" s="93"/>
      <c r="M735" s="93"/>
      <c r="N735" s="93"/>
      <c r="O735" s="94"/>
      <c r="P735" s="93"/>
      <c r="Q735" s="93"/>
      <c r="R735" s="93"/>
      <c r="S735" s="93"/>
      <c r="T735" s="93"/>
      <c r="U735" s="93"/>
      <c r="V735" s="93"/>
      <c r="W735" s="95"/>
      <c r="X735" s="93"/>
      <c r="Y735" s="93"/>
      <c r="Z735" s="96"/>
      <c r="AA735" s="93"/>
      <c r="AB735" s="93"/>
      <c r="AC735" s="93"/>
      <c r="AD735" s="93"/>
      <c r="AE735" s="93"/>
      <c r="AF735" s="57"/>
      <c r="AG735" s="57"/>
      <c r="AH735" s="93"/>
      <c r="AI735" s="93"/>
      <c r="AJ735" s="57"/>
      <c r="AK735" s="57"/>
    </row>
    <row r="736" spans="1:37">
      <c r="A736" s="3">
        <v>734</v>
      </c>
      <c r="B736" s="88" t="s">
        <v>2962</v>
      </c>
      <c r="C736" s="92"/>
      <c r="D736" s="92"/>
      <c r="E736" s="57"/>
      <c r="F736" s="90" t="s">
        <v>2978</v>
      </c>
      <c r="G736" s="91" t="s">
        <v>3009</v>
      </c>
      <c r="H736" s="93"/>
      <c r="I736" s="93"/>
      <c r="J736" s="93"/>
      <c r="K736" s="93"/>
      <c r="L736" s="93"/>
      <c r="M736" s="93"/>
      <c r="N736" s="93"/>
      <c r="O736" s="94"/>
      <c r="P736" s="93"/>
      <c r="Q736" s="93"/>
      <c r="R736" s="93"/>
      <c r="S736" s="93"/>
      <c r="T736" s="93"/>
      <c r="U736" s="93"/>
      <c r="V736" s="93"/>
      <c r="W736" s="95"/>
      <c r="X736" s="93"/>
      <c r="Y736" s="93"/>
      <c r="Z736" s="96"/>
      <c r="AA736" s="93"/>
      <c r="AB736" s="93"/>
      <c r="AC736" s="93"/>
      <c r="AD736" s="93"/>
      <c r="AE736" s="93"/>
      <c r="AF736" s="57"/>
      <c r="AG736" s="57"/>
      <c r="AH736" s="93"/>
      <c r="AI736" s="93"/>
      <c r="AJ736" s="57"/>
      <c r="AK736" s="57"/>
    </row>
    <row r="737" spans="1:37">
      <c r="A737" s="3">
        <v>735</v>
      </c>
      <c r="B737" s="88" t="s">
        <v>2963</v>
      </c>
      <c r="C737" s="92"/>
      <c r="D737" s="92"/>
      <c r="E737" s="57"/>
      <c r="F737" s="90" t="s">
        <v>2978</v>
      </c>
      <c r="G737" s="88" t="s">
        <v>3010</v>
      </c>
      <c r="H737" s="93"/>
      <c r="I737" s="93"/>
      <c r="J737" s="93"/>
      <c r="K737" s="93"/>
      <c r="L737" s="93"/>
      <c r="M737" s="93"/>
      <c r="N737" s="93"/>
      <c r="O737" s="94"/>
      <c r="P737" s="93"/>
      <c r="Q737" s="93"/>
      <c r="R737" s="93"/>
      <c r="S737" s="93"/>
      <c r="T737" s="93"/>
      <c r="U737" s="93"/>
      <c r="V737" s="93"/>
      <c r="W737" s="95"/>
      <c r="X737" s="93"/>
      <c r="Y737" s="93"/>
      <c r="Z737" s="96"/>
      <c r="AA737" s="93"/>
      <c r="AB737" s="93"/>
      <c r="AC737" s="93"/>
      <c r="AD737" s="93"/>
      <c r="AE737" s="93"/>
      <c r="AF737" s="57"/>
      <c r="AG737" s="57"/>
      <c r="AH737" s="93"/>
      <c r="AI737" s="93"/>
      <c r="AJ737" s="57"/>
      <c r="AK737" s="57"/>
    </row>
    <row r="738" spans="1:37">
      <c r="A738" s="3">
        <v>736</v>
      </c>
      <c r="B738" s="88" t="s">
        <v>2964</v>
      </c>
      <c r="C738" s="92"/>
      <c r="D738" s="92"/>
      <c r="E738" s="57"/>
      <c r="F738" s="90" t="s">
        <v>2978</v>
      </c>
      <c r="G738" s="88" t="s">
        <v>3011</v>
      </c>
      <c r="H738" s="93"/>
      <c r="I738" s="93"/>
      <c r="J738" s="93"/>
      <c r="K738" s="93"/>
      <c r="L738" s="93"/>
      <c r="M738" s="93"/>
      <c r="N738" s="93"/>
      <c r="O738" s="94"/>
      <c r="P738" s="93"/>
      <c r="Q738" s="93"/>
      <c r="R738" s="93"/>
      <c r="S738" s="93"/>
      <c r="T738" s="93"/>
      <c r="U738" s="93"/>
      <c r="V738" s="93"/>
      <c r="W738" s="95"/>
      <c r="X738" s="93"/>
      <c r="Y738" s="93"/>
      <c r="Z738" s="96"/>
      <c r="AA738" s="93"/>
      <c r="AB738" s="93"/>
      <c r="AC738" s="93"/>
      <c r="AD738" s="93"/>
      <c r="AE738" s="93"/>
      <c r="AF738" s="57"/>
      <c r="AG738" s="57"/>
      <c r="AH738" s="93"/>
      <c r="AI738" s="93"/>
      <c r="AJ738" s="57"/>
      <c r="AK738" s="57"/>
    </row>
    <row r="739" spans="1:37">
      <c r="A739" s="3">
        <v>737</v>
      </c>
      <c r="B739" s="88" t="s">
        <v>2965</v>
      </c>
      <c r="C739" s="92"/>
      <c r="D739" s="92"/>
      <c r="E739" s="57"/>
      <c r="F739" s="90" t="s">
        <v>2978</v>
      </c>
      <c r="G739" s="88" t="s">
        <v>3012</v>
      </c>
      <c r="H739" s="93"/>
      <c r="I739" s="93"/>
      <c r="J739" s="93"/>
      <c r="K739" s="93"/>
      <c r="L739" s="93"/>
      <c r="M739" s="93"/>
      <c r="N739" s="93"/>
      <c r="O739" s="94"/>
      <c r="P739" s="93"/>
      <c r="Q739" s="93"/>
      <c r="R739" s="93"/>
      <c r="S739" s="93"/>
      <c r="T739" s="93"/>
      <c r="U739" s="93"/>
      <c r="V739" s="93"/>
      <c r="W739" s="95"/>
      <c r="X739" s="93"/>
      <c r="Y739" s="93"/>
      <c r="Z739" s="96"/>
      <c r="AA739" s="93"/>
      <c r="AB739" s="93"/>
      <c r="AC739" s="93"/>
      <c r="AD739" s="93"/>
      <c r="AE739" s="93"/>
      <c r="AF739" s="57"/>
      <c r="AG739" s="57"/>
      <c r="AH739" s="93"/>
      <c r="AI739" s="93"/>
      <c r="AJ739" s="57"/>
      <c r="AK739" s="57"/>
    </row>
  </sheetData>
  <protectedRanges>
    <protectedRange password="C6BF" sqref="D202" name="计划员1_9_1_1_1_1"/>
    <protectedRange password="C69D" sqref="D548" name="计划员1_3_2_1_1_1"/>
    <protectedRange password="CF6E" sqref="F275" name="计划员1_16_1_11_1_1_1_1"/>
  </protectedRanges>
  <autoFilter ref="B2:AK697">
    <filterColumn colId="34"/>
  </autoFilter>
  <mergeCells count="45">
    <mergeCell ref="A1:A2"/>
    <mergeCell ref="W535:W578"/>
    <mergeCell ref="W611:W636"/>
    <mergeCell ref="W637:W641"/>
    <mergeCell ref="W159:W160"/>
    <mergeCell ref="W196:W207"/>
    <mergeCell ref="W258:W265"/>
    <mergeCell ref="W266:W303"/>
    <mergeCell ref="W304:W473"/>
    <mergeCell ref="W474:W534"/>
    <mergeCell ref="J1:J2"/>
    <mergeCell ref="M1:N1"/>
    <mergeCell ref="O1:O2"/>
    <mergeCell ref="P1:R1"/>
    <mergeCell ref="S1:V1"/>
    <mergeCell ref="F1:F2"/>
    <mergeCell ref="AE1:AE2"/>
    <mergeCell ref="AF1:AF2"/>
    <mergeCell ref="X1:X2"/>
    <mergeCell ref="AK1:AK2"/>
    <mergeCell ref="AI1:AI2"/>
    <mergeCell ref="AJ1:AJ2"/>
    <mergeCell ref="AG1:AG2"/>
    <mergeCell ref="AH1:AH2"/>
    <mergeCell ref="Y1:Y2"/>
    <mergeCell ref="Z1:Z2"/>
    <mergeCell ref="AA1:AA2"/>
    <mergeCell ref="AB1:AB2"/>
    <mergeCell ref="AC1:AC2"/>
    <mergeCell ref="AD1:AD2"/>
    <mergeCell ref="B1:B2"/>
    <mergeCell ref="C1:C2"/>
    <mergeCell ref="D1:D2"/>
    <mergeCell ref="E1:E2"/>
    <mergeCell ref="R657:R658"/>
    <mergeCell ref="G1:G2"/>
    <mergeCell ref="H1:H2"/>
    <mergeCell ref="I1:I2"/>
    <mergeCell ref="R659:R664"/>
    <mergeCell ref="R665"/>
    <mergeCell ref="K1:L1"/>
    <mergeCell ref="W1:W2"/>
    <mergeCell ref="W158"/>
    <mergeCell ref="W3:W70"/>
    <mergeCell ref="W71:W155"/>
  </mergeCells>
  <phoneticPr fontId="1" type="noConversion"/>
  <printOptions horizontalCentered="1"/>
  <pageMargins left="0" right="0" top="0" bottom="0" header="0.31496062992125984" footer="0.31496062992125984"/>
  <pageSetup paperSize="9" orientation="portrait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模具</vt:lpstr>
    </vt:vector>
  </TitlesOfParts>
  <Company>absurdist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2022-01-11T10:23:52Z</cp:lastPrinted>
  <dcterms:created xsi:type="dcterms:W3CDTF">2021-11-01T09:32:15Z</dcterms:created>
  <dcterms:modified xsi:type="dcterms:W3CDTF">2022-02-19T08:14:33Z</dcterms:modified>
</cp:coreProperties>
</file>